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file-sv.w2.city.chofu.tokyo.jp\0102_企画経営課\内部\01　計画調整係\050計画（基本計画・推進委・主要事務事業）\市民意識調査\R6\15　オープンデータ\"/>
    </mc:Choice>
  </mc:AlternateContent>
  <bookViews>
    <workbookView xWindow="-120" yWindow="-120" windowWidth="29040" windowHeight="15840" tabRatio="825"/>
  </bookViews>
  <sheets>
    <sheet name="問1" sheetId="3" r:id="rId1"/>
    <sheet name="問2" sheetId="26" r:id="rId2"/>
    <sheet name="問3" sheetId="4" r:id="rId3"/>
    <sheet name="問4" sheetId="5" r:id="rId4"/>
    <sheet name="問5" sheetId="27" r:id="rId5"/>
    <sheet name="問5-1" sheetId="28" r:id="rId6"/>
    <sheet name="問6" sheetId="12" r:id="rId7"/>
    <sheet name="問7" sheetId="13" r:id="rId8"/>
    <sheet name="問8" sheetId="14" r:id="rId9"/>
    <sheet name="問9" sheetId="15" r:id="rId10"/>
    <sheet name="問10" sheetId="31" r:id="rId11"/>
    <sheet name="問10-1" sheetId="17" r:id="rId12"/>
    <sheet name="問10-1同居人表" sheetId="25" r:id="rId13"/>
    <sheet name="問10-2" sheetId="21" r:id="rId14"/>
    <sheet name="問10-2同居人" sheetId="32" r:id="rId15"/>
  </sheets>
  <definedNames>
    <definedName name="_xlnm._FilterDatabase" localSheetId="12" hidden="1">'問10-1同居人表'!$A$4:$N$40</definedName>
    <definedName name="ｄｄｄｄ" localSheetId="10">問10!クリア</definedName>
    <definedName name="ｄｄｄｄ">問10!クリア</definedName>
    <definedName name="do中央値" localSheetId="10">問10!do中央値</definedName>
    <definedName name="do平均値" localSheetId="10">問10!do平均値</definedName>
    <definedName name="ｇｇｇｇｇ" localSheetId="10">問10!do平均値</definedName>
    <definedName name="ｇｇｇｇｇ">問10!do平均値</definedName>
    <definedName name="ｋｋｋｋ" localSheetId="10">問10!do平均値</definedName>
    <definedName name="ｋｋｋｋ">問10!do平均値</definedName>
    <definedName name="llll" localSheetId="10">問10!do中央値</definedName>
    <definedName name="llll">問10!do中央値</definedName>
    <definedName name="ｐｐｐｐ" localSheetId="10">問10!クリア</definedName>
    <definedName name="ｐｐｐｐ">問10!クリア</definedName>
    <definedName name="_xlnm.Print_Area" localSheetId="0">問1!$B$2:$K$23</definedName>
    <definedName name="_xlnm.Print_Area" localSheetId="10">問10!$B$2:$K$23</definedName>
    <definedName name="_xlnm.Print_Area" localSheetId="11">'問10-1'!$B$2:$O$40</definedName>
    <definedName name="_xlnm.Print_Area" localSheetId="12">'問10-1同居人表'!$C$1:$L$42</definedName>
    <definedName name="_xlnm.Print_Area" localSheetId="13">'問10-2'!$B$2:$K$23</definedName>
    <definedName name="_xlnm.Print_Area" localSheetId="14">'問10-2同居人'!$B$2:$O$32</definedName>
    <definedName name="_xlnm.Print_Area" localSheetId="1">問2!$B$2:$K$23</definedName>
    <definedName name="_xlnm.Print_Area" localSheetId="2">問3!$B$2:$K$23</definedName>
    <definedName name="_xlnm.Print_Area" localSheetId="3">問4!$B$2:$O$24</definedName>
    <definedName name="_xlnm.Print_Area" localSheetId="4">問5!$B$2:$K$23</definedName>
    <definedName name="_xlnm.Print_Area" localSheetId="5">'問5-1'!$B$2:$K$26</definedName>
    <definedName name="_xlnm.Print_Area" localSheetId="6">問6!$B$2:$O$26</definedName>
    <definedName name="_xlnm.Print_Area" localSheetId="7">問7!$B$2:$K$23</definedName>
    <definedName name="_xlnm.Print_Area" localSheetId="8">問8!$B$2:$K$23</definedName>
    <definedName name="_xlnm.Print_Area" localSheetId="9">問9!$B$2:$K$23</definedName>
    <definedName name="いいいいい" localSheetId="10">問10!do中央値</definedName>
    <definedName name="いいいいい">問10!do中央値</definedName>
    <definedName name="クリア" localSheetId="10">問10!クリア</definedName>
    <definedName name="問11">#REF!</definedName>
    <definedName name="問12">#REF!</definedName>
    <definedName name="問13">#REF!</definedName>
    <definedName name="問14">#REF!</definedName>
    <definedName name="問15">#REF!</definedName>
    <definedName name="問16">#REF!</definedName>
    <definedName name="問17">#REF!</definedName>
    <definedName name="問21">#REF!</definedName>
    <definedName name="問22">#REF!</definedName>
    <definedName name="問23">#REF!</definedName>
    <definedName name="問24">#REF!</definedName>
    <definedName name="問3">#REF!</definedName>
    <definedName name="問4">#REF!</definedName>
    <definedName name="問5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32" l="1"/>
  <c r="S13" i="32"/>
  <c r="Q13" i="32"/>
  <c r="S12" i="32"/>
  <c r="Q12" i="32"/>
  <c r="Q11" i="32"/>
  <c r="S11" i="32" s="1"/>
  <c r="Q10" i="32"/>
  <c r="S10" i="32" s="1"/>
  <c r="Q9" i="32"/>
  <c r="S9" i="32" s="1"/>
  <c r="Q8" i="32"/>
  <c r="S8" i="32" s="1"/>
  <c r="Q7" i="32"/>
  <c r="S7" i="32" s="1"/>
  <c r="S6" i="32"/>
  <c r="Q5" i="21"/>
  <c r="Q6" i="21"/>
  <c r="Q7" i="21"/>
  <c r="Q8" i="21"/>
  <c r="Q9" i="21"/>
  <c r="Q10" i="21"/>
  <c r="Q4" i="21"/>
  <c r="O12" i="21"/>
  <c r="S23" i="17"/>
  <c r="O15" i="31"/>
  <c r="Q5" i="15"/>
  <c r="Q6" i="15"/>
  <c r="Q7" i="15"/>
  <c r="Q8" i="15"/>
  <c r="Q9" i="15"/>
  <c r="Q10" i="15"/>
  <c r="Q4" i="15"/>
  <c r="O12" i="15"/>
  <c r="Q5" i="14"/>
  <c r="Q6" i="14"/>
  <c r="Q7" i="14"/>
  <c r="Q8" i="14"/>
  <c r="Q9" i="14"/>
  <c r="Q4" i="14"/>
  <c r="O11" i="14"/>
  <c r="Q5" i="13"/>
  <c r="Q6" i="13"/>
  <c r="Q7" i="13"/>
  <c r="Q8" i="13"/>
  <c r="Q9" i="13"/>
  <c r="Q10" i="13"/>
  <c r="Q11" i="13"/>
  <c r="Q12" i="13"/>
  <c r="Q4" i="13"/>
  <c r="O14" i="13"/>
  <c r="S16" i="12"/>
  <c r="O16" i="28"/>
  <c r="Q5" i="27"/>
  <c r="Q6" i="27"/>
  <c r="Q7" i="27"/>
  <c r="Q8" i="27"/>
  <c r="Q9" i="27"/>
  <c r="Q10" i="27"/>
  <c r="Q11" i="27"/>
  <c r="Q12" i="27"/>
  <c r="Q13" i="27"/>
  <c r="Q14" i="27"/>
  <c r="Q4" i="27"/>
  <c r="O16" i="27"/>
  <c r="U5" i="5"/>
  <c r="U6" i="5"/>
  <c r="U7" i="5"/>
  <c r="U8" i="5"/>
  <c r="U9" i="5"/>
  <c r="U10" i="5"/>
  <c r="U11" i="5"/>
  <c r="U12" i="5"/>
  <c r="U4" i="5"/>
  <c r="S15" i="5"/>
  <c r="Q5" i="4"/>
  <c r="Q6" i="4"/>
  <c r="Q7" i="4"/>
  <c r="Q8" i="4"/>
  <c r="Q9" i="4"/>
  <c r="Q10" i="4"/>
  <c r="Q4" i="4"/>
  <c r="O12" i="4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4" i="26"/>
  <c r="O19" i="26"/>
  <c r="O9" i="3"/>
  <c r="Q5" i="3"/>
  <c r="Q6" i="3"/>
  <c r="Q7" i="3"/>
  <c r="Q4" i="3"/>
  <c r="Q16" i="27" l="1"/>
  <c r="Q11" i="4"/>
  <c r="Q18" i="26"/>
  <c r="Q9" i="3"/>
  <c r="N9" i="27"/>
  <c r="Q9" i="28" l="1"/>
  <c r="Q6" i="28"/>
  <c r="Q7" i="31" l="1"/>
  <c r="Q4" i="31"/>
  <c r="N12" i="28" l="1"/>
  <c r="N10" i="28"/>
  <c r="N8" i="28"/>
  <c r="N5" i="4"/>
  <c r="N6" i="4"/>
  <c r="N7" i="4"/>
  <c r="N8" i="4"/>
</calcChain>
</file>

<file path=xl/sharedStrings.xml><?xml version="1.0" encoding="utf-8"?>
<sst xmlns="http://schemas.openxmlformats.org/spreadsheetml/2006/main" count="312" uniqueCount="161">
  <si>
    <t>2.</t>
  </si>
  <si>
    <t>3.</t>
  </si>
  <si>
    <t>4.</t>
  </si>
  <si>
    <t>5.</t>
  </si>
  <si>
    <t>6.</t>
  </si>
  <si>
    <t>7.</t>
  </si>
  <si>
    <t>8.</t>
  </si>
  <si>
    <t>9.</t>
  </si>
  <si>
    <t>10.</t>
  </si>
  <si>
    <t>全体</t>
  </si>
  <si>
    <t>11.</t>
  </si>
  <si>
    <t>12.</t>
  </si>
  <si>
    <t>13.</t>
  </si>
  <si>
    <t>14.</t>
  </si>
  <si>
    <t>1.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</si>
  <si>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</si>
  <si>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</si>
  <si>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</si>
  <si>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</si>
  <si>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</si>
  <si>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</si>
  <si>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</si>
  <si>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</si>
  <si>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</si>
  <si>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</si>
  <si>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</si>
  <si>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</si>
  <si>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75歳以上</t>
  </si>
  <si>
    <t>（無効回答）</t>
  </si>
  <si>
    <t>男性</t>
  </si>
  <si>
    <t>女性</t>
  </si>
  <si>
    <t>回答しない</t>
  </si>
  <si>
    <t>単身世帯</t>
  </si>
  <si>
    <t>配偶者</t>
  </si>
  <si>
    <t>高校生世代～64歳の家族・同居人</t>
  </si>
  <si>
    <t>小・中学生の子ども</t>
  </si>
  <si>
    <t>家族・同居人はいない</t>
  </si>
  <si>
    <t>75歳以上の家族・同居人</t>
  </si>
  <si>
    <t>３歳～５歳の子ども</t>
  </si>
  <si>
    <t>65歳～74歳の家族・同居人</t>
  </si>
  <si>
    <t>０歳～２歳の子ども</t>
  </si>
  <si>
    <t>回答者数</t>
  </si>
  <si>
    <t>自営業</t>
  </si>
  <si>
    <t>農業</t>
  </si>
  <si>
    <t>公務員・団体職員など</t>
  </si>
  <si>
    <t>学生</t>
  </si>
  <si>
    <t>家事専業</t>
  </si>
  <si>
    <t>無職</t>
  </si>
  <si>
    <t>その他</t>
  </si>
  <si>
    <t>自宅</t>
  </si>
  <si>
    <t>市内（自宅以外）</t>
  </si>
  <si>
    <t>府中市</t>
  </si>
  <si>
    <t>三鷹市</t>
  </si>
  <si>
    <t>世田谷区</t>
  </si>
  <si>
    <t>神奈川県</t>
  </si>
  <si>
    <t>LINE（ライン）</t>
  </si>
  <si>
    <t>YouTube（ユーチューブ）</t>
  </si>
  <si>
    <t>Instagram（インスタグラム）</t>
  </si>
  <si>
    <t>Facebook（フェイスブック）</t>
  </si>
  <si>
    <t>閲覧・活用していない</t>
  </si>
  <si>
    <t>一戸建て（持ち家）</t>
  </si>
  <si>
    <t>一戸建て（借家）</t>
  </si>
  <si>
    <t>集合住宅（分譲）</t>
  </si>
  <si>
    <t>集合住宅（賃貸）</t>
  </si>
  <si>
    <t>社宅・官舎</t>
  </si>
  <si>
    <t>シェアハウス</t>
  </si>
  <si>
    <t>西部地域</t>
  </si>
  <si>
    <t>北部地域</t>
  </si>
  <si>
    <t>東部地域</t>
  </si>
  <si>
    <t>３年未満</t>
  </si>
  <si>
    <t>30年以上</t>
  </si>
  <si>
    <t>３年以上
５年未満</t>
    <phoneticPr fontId="6"/>
  </si>
  <si>
    <t>５年以上
10年未満</t>
    <phoneticPr fontId="6"/>
  </si>
  <si>
    <t>10年以上
20年未満</t>
    <phoneticPr fontId="6"/>
  </si>
  <si>
    <t>20年以上
30年未満</t>
    <phoneticPr fontId="6"/>
  </si>
  <si>
    <t>調布市以外に住んだことがない</t>
  </si>
  <si>
    <t>多摩地域（府中市・
三鷹市・島しょ以外）</t>
    <phoneticPr fontId="6"/>
  </si>
  <si>
    <t>関東近県
（神奈川県以外）</t>
    <phoneticPr fontId="6"/>
  </si>
  <si>
    <t>東京23区内
（世田谷区以外）</t>
    <phoneticPr fontId="6"/>
  </si>
  <si>
    <t>15.</t>
  </si>
  <si>
    <t>16.</t>
  </si>
  <si>
    <t>17.</t>
  </si>
  <si>
    <t>家族構成や家族の状況が変わったから</t>
  </si>
  <si>
    <t>通勤・通学などの交通が便利だから</t>
  </si>
  <si>
    <t>近くに知人や親せきがいるから</t>
  </si>
  <si>
    <t>高齢者福祉がよいから</t>
  </si>
  <si>
    <t>特に理由はない</t>
  </si>
  <si>
    <t>選択肢</t>
    <rPh sb="0" eb="3">
      <t>センタクシ</t>
    </rPh>
    <phoneticPr fontId="6"/>
  </si>
  <si>
    <t>合計</t>
  </si>
  <si>
    <t>０歳～２歳
の子ども</t>
    <phoneticPr fontId="6"/>
  </si>
  <si>
    <t>３歳～５歳
の子ども</t>
    <phoneticPr fontId="6"/>
  </si>
  <si>
    <t>小・中学生
の子ども</t>
    <phoneticPr fontId="6"/>
  </si>
  <si>
    <t>75歳以上
の家族・
同居人</t>
    <phoneticPr fontId="6"/>
  </si>
  <si>
    <t>家族・
同居人は
いない</t>
    <phoneticPr fontId="6"/>
  </si>
  <si>
    <t>（上段：実数（人），下段：構成比）</t>
    <rPh sb="1" eb="3">
      <t>ジョウダン</t>
    </rPh>
    <rPh sb="4" eb="6">
      <t>ジッスウ</t>
    </rPh>
    <rPh sb="7" eb="8">
      <t>ニン</t>
    </rPh>
    <rPh sb="10" eb="12">
      <t>ゲダン</t>
    </rPh>
    <rPh sb="13" eb="16">
      <t>コウセイヒ</t>
    </rPh>
    <phoneticPr fontId="12"/>
  </si>
  <si>
    <t>回答割合が最も高い：</t>
    <rPh sb="0" eb="2">
      <t>カイトウ</t>
    </rPh>
    <rPh sb="2" eb="4">
      <t>ワリアイ</t>
    </rPh>
    <rPh sb="5" eb="6">
      <t>モット</t>
    </rPh>
    <rPh sb="7" eb="8">
      <t>タカ</t>
    </rPh>
    <phoneticPr fontId="12"/>
  </si>
  <si>
    <t>回答割合が２番目に高い：</t>
    <rPh sb="0" eb="2">
      <t>カイトウ</t>
    </rPh>
    <rPh sb="2" eb="4">
      <t>ワリアイ</t>
    </rPh>
    <rPh sb="6" eb="8">
      <t>バンメ</t>
    </rPh>
    <rPh sb="9" eb="10">
      <t>タカ</t>
    </rPh>
    <phoneticPr fontId="12"/>
  </si>
  <si>
    <t>配偶者・パートナーとの同居</t>
  </si>
  <si>
    <t>１人目の
子どもの誕生</t>
    <phoneticPr fontId="6"/>
  </si>
  <si>
    <t>２人目以降の
子どもの誕生</t>
    <phoneticPr fontId="6"/>
  </si>
  <si>
    <t>子どもの
小学校入学</t>
    <phoneticPr fontId="6"/>
  </si>
  <si>
    <t>子どもの中学校
以上の進学</t>
    <phoneticPr fontId="6"/>
  </si>
  <si>
    <t>表側ｵﾘｼﾞﾅﾙ</t>
    <rPh sb="0" eb="2">
      <t>ヒョウソク</t>
    </rPh>
    <phoneticPr fontId="6"/>
  </si>
  <si>
    <t>表側＋n数＼表頭</t>
    <rPh sb="0" eb="2">
      <t>ヒョウソク</t>
    </rPh>
    <rPh sb="4" eb="5">
      <t>スウ</t>
    </rPh>
    <rPh sb="6" eb="8">
      <t>ヒョウトウ</t>
    </rPh>
    <phoneticPr fontId="6"/>
  </si>
  <si>
    <t>配偶者・
パートナー
との同居</t>
    <phoneticPr fontId="6"/>
  </si>
  <si>
    <t>子どもの
中学校以上
の進学</t>
    <phoneticPr fontId="6"/>
  </si>
  <si>
    <t>凡例</t>
    <rPh sb="0" eb="2">
      <t>ハンレイ</t>
    </rPh>
    <phoneticPr fontId="11"/>
  </si>
  <si>
    <t>公営住宅（公団，
公社，都営，市営）</t>
    <phoneticPr fontId="6"/>
  </si>
  <si>
    <t>問８ 現在の居住地域（１つ回答）※報告書用集約5区分</t>
  </si>
  <si>
    <t>南部地域
（中心市街地以外）</t>
    <phoneticPr fontId="6"/>
  </si>
  <si>
    <t>南部地域
（中心市街地）</t>
    <phoneticPr fontId="6"/>
  </si>
  <si>
    <t>建設業・鉱工業・製造業系の会社員</t>
  </si>
  <si>
    <t>TikTok（ティックトック）</t>
  </si>
  <si>
    <t>仕事の都合</t>
    <phoneticPr fontId="6"/>
  </si>
  <si>
    <t>家賃や地価が妥当または安いから</t>
    <phoneticPr fontId="6"/>
  </si>
  <si>
    <t>近くに知人や親せきがいるから</t>
    <phoneticPr fontId="6"/>
  </si>
  <si>
    <t>自然環境がよいから</t>
    <phoneticPr fontId="6"/>
  </si>
  <si>
    <t>日常の買い物が便利だから</t>
    <phoneticPr fontId="6"/>
  </si>
  <si>
    <t>治安の面で安心だから</t>
    <phoneticPr fontId="6"/>
  </si>
  <si>
    <t>子育て環境がよいから</t>
    <phoneticPr fontId="6"/>
  </si>
  <si>
    <t>防災の面で安心だから</t>
    <phoneticPr fontId="6"/>
  </si>
  <si>
    <t>道路などの都市基盤が整っているから</t>
    <phoneticPr fontId="6"/>
  </si>
  <si>
    <t>公共施設が充実しているから</t>
    <phoneticPr fontId="6"/>
  </si>
  <si>
    <t>教育環境がよいから</t>
    <phoneticPr fontId="6"/>
  </si>
  <si>
    <t>問１　あなたの性別について，あてはまるものに○をつけてください。（○は１つ）</t>
  </si>
  <si>
    <t>問２　あなたの年齢（令和６年1０月1日現在）について，あてはまるものに○をつけてください。（○は１つ）</t>
  </si>
  <si>
    <t>問３　あなたの世帯の家族構成について，あてはまるものに○をつけてください。（○は１つ）</t>
  </si>
  <si>
    <t>問４　あなたのお宅に同居している方について，あてはまるものに○をつけてください。（○はいくつでも）</t>
  </si>
  <si>
    <t>問５　あなたの職業について，あてはまるものに○をつけてください。なお，兼業の方は主な職業を１つ選んでください。（○は１つ）</t>
  </si>
  <si>
    <t>問５-１　あなたの通勤（就業）・通学先について，あてはまるものに○をつけてください。（○は１つ）</t>
  </si>
  <si>
    <t>問６　あなたが，普段閲覧・活用しているSNS等に○をつけてください。（○はいくつでも）</t>
  </si>
  <si>
    <t>X（エックス（旧Twitter（ツイッター）））</t>
  </si>
  <si>
    <t>その他のSNS</t>
  </si>
  <si>
    <t>閲覧できる機器（スマートフォン等）を持っていない</t>
  </si>
  <si>
    <t>問７　あなたの現在のお住まいについて，あてはまるものに○をつけてください。（○は１つ）</t>
  </si>
  <si>
    <t>問９　あなたは，調布市にお住まいになって，通算で何年になりますか。（○は１つ）</t>
  </si>
  <si>
    <t>問10　あなたは，調布市に住む前に，どこにお住まいでしたか。（○は１つ）</t>
  </si>
  <si>
    <t>問10-1　あなたが，調布市にお住まいになったきっかけ，理由は何ですか。（○はいくつでも）</t>
  </si>
  <si>
    <t>家賃や地価が妥当または安いから</t>
  </si>
  <si>
    <t>仕事の都合</t>
  </si>
  <si>
    <t>日常の買い物が便利だから</t>
  </si>
  <si>
    <t>教育環境がよいから</t>
  </si>
  <si>
    <t>子育て環境がよいから</t>
  </si>
  <si>
    <t>自然環境がよいから</t>
  </si>
  <si>
    <t>道路などの都市基盤が整っているから</t>
  </si>
  <si>
    <t>公共施設が充実しているから</t>
  </si>
  <si>
    <t>防災の面で安心だから</t>
  </si>
  <si>
    <t>治安の面で安心だから</t>
  </si>
  <si>
    <t>問10-2　家族構成や家族の状況が変わった理由は何ですか。（○は１つ）</t>
  </si>
  <si>
    <t>全体</t>
    <phoneticPr fontId="6"/>
  </si>
  <si>
    <t>家族構成や家族の状況が変わったから</t>
    <phoneticPr fontId="6"/>
  </si>
  <si>
    <t>通勤・通学などの交通が便利だから</t>
    <phoneticPr fontId="6"/>
  </si>
  <si>
    <t>高齢者福祉がよいから</t>
    <phoneticPr fontId="6"/>
  </si>
  <si>
    <t>特に理由はない</t>
    <phoneticPr fontId="6"/>
  </si>
  <si>
    <t>その他</t>
    <phoneticPr fontId="6"/>
  </si>
  <si>
    <t>（無効回答）</t>
    <phoneticPr fontId="6"/>
  </si>
  <si>
    <t>65歳～74歳の家族・同居人</t>
    <phoneticPr fontId="6"/>
  </si>
  <si>
    <t>高校生世代～64歳の家族・
同居人</t>
    <phoneticPr fontId="6"/>
  </si>
  <si>
    <t>7.</t>
    <phoneticPr fontId="6"/>
  </si>
  <si>
    <t>8.</t>
    <phoneticPr fontId="6"/>
  </si>
  <si>
    <t>建設業・鉱工業・製造業系以外の商業・サービス業
系などの会社員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</si>
</sst>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&quot;%&quot;"/>
    <numFmt numFmtId="178" formatCode="#,##0;&quot;△ &quot;#,##0"/>
    <numFmt numFmtId="179" formatCode="0.0%"/>
    <numFmt numFmtId="180" formatCode="0.0"/>
  </numFmts>
  <fonts count="26" x14ac:knownFonts="1">
    <font>
      <sz val="12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rgb="FF3333FF"/>
      <name val="BIZ UDPゴシック"/>
      <family val="3"/>
      <charset val="128"/>
    </font>
    <font>
      <sz val="9"/>
      <name val="ＭＳ ゴシック"/>
      <family val="2"/>
      <charset val="128"/>
    </font>
    <font>
      <b/>
      <sz val="12"/>
      <color rgb="FFC00000"/>
      <name val="BIZ UDPゴシック"/>
      <family val="3"/>
      <charset val="128"/>
    </font>
    <font>
      <sz val="12"/>
      <color rgb="FFFFFF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5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1" applyFont="1">
      <alignment vertical="center"/>
    </xf>
    <xf numFmtId="0" fontId="9" fillId="3" borderId="1" xfId="1" quotePrefix="1" applyFont="1" applyFill="1" applyBorder="1" applyAlignment="1">
      <alignment horizontal="right" vertical="center"/>
    </xf>
    <xf numFmtId="0" fontId="9" fillId="2" borderId="1" xfId="0" quotePrefix="1" applyFont="1" applyFill="1" applyBorder="1" applyAlignment="1">
      <alignment vertical="center" shrinkToFit="1"/>
    </xf>
    <xf numFmtId="176" fontId="9" fillId="2" borderId="1" xfId="1" applyNumberFormat="1" applyFont="1" applyFill="1" applyBorder="1" applyAlignment="1">
      <alignment horizontal="right" vertical="center" shrinkToFit="1"/>
    </xf>
    <xf numFmtId="177" fontId="9" fillId="2" borderId="1" xfId="1" applyNumberFormat="1" applyFont="1" applyFill="1" applyBorder="1" applyAlignment="1">
      <alignment vertical="center" shrinkToFit="1"/>
    </xf>
    <xf numFmtId="0" fontId="9" fillId="3" borderId="1" xfId="1" applyFont="1" applyFill="1" applyBorder="1">
      <alignment vertical="center"/>
    </xf>
    <xf numFmtId="0" fontId="9" fillId="2" borderId="1" xfId="1" applyFont="1" applyFill="1" applyBorder="1" applyAlignment="1">
      <alignment vertical="center" shrinkToFit="1"/>
    </xf>
    <xf numFmtId="0" fontId="10" fillId="3" borderId="1" xfId="1" quotePrefix="1" applyFont="1" applyFill="1" applyBorder="1" applyAlignment="1">
      <alignment horizontal="right" vertical="center"/>
    </xf>
    <xf numFmtId="0" fontId="10" fillId="2" borderId="1" xfId="0" quotePrefix="1" applyFont="1" applyFill="1" applyBorder="1" applyAlignment="1">
      <alignment vertical="center" shrinkToFit="1"/>
    </xf>
    <xf numFmtId="176" fontId="10" fillId="2" borderId="1" xfId="1" applyNumberFormat="1" applyFont="1" applyFill="1" applyBorder="1" applyAlignment="1">
      <alignment horizontal="right" vertical="center" shrinkToFit="1"/>
    </xf>
    <xf numFmtId="177" fontId="10" fillId="2" borderId="1" xfId="0" applyNumberFormat="1" applyFont="1" applyFill="1" applyBorder="1" applyAlignment="1">
      <alignment vertical="center" shrinkToFit="1"/>
    </xf>
    <xf numFmtId="0" fontId="10" fillId="3" borderId="1" xfId="1" applyFont="1" applyFill="1" applyBorder="1">
      <alignment vertical="center"/>
    </xf>
    <xf numFmtId="0" fontId="10" fillId="2" borderId="1" xfId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0" fontId="8" fillId="2" borderId="1" xfId="0" applyFont="1" applyFill="1" applyBorder="1">
      <alignment vertical="center"/>
    </xf>
    <xf numFmtId="0" fontId="9" fillId="2" borderId="1" xfId="0" quotePrefix="1" applyFont="1" applyFill="1" applyBorder="1" applyAlignment="1">
      <alignment vertical="center" wrapText="1" shrinkToFit="1"/>
    </xf>
    <xf numFmtId="177" fontId="8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>
      <alignment vertical="center"/>
    </xf>
    <xf numFmtId="0" fontId="14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shrinkToFit="1"/>
    </xf>
    <xf numFmtId="180" fontId="9" fillId="2" borderId="1" xfId="3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9" fillId="3" borderId="1" xfId="1" applyFont="1" applyFill="1" applyBorder="1" applyAlignment="1">
      <alignment horizontal="right" vertical="center"/>
    </xf>
    <xf numFmtId="0" fontId="9" fillId="0" borderId="1" xfId="1" quotePrefix="1" applyFont="1" applyBorder="1" applyAlignment="1">
      <alignment horizontal="right" vertical="center"/>
    </xf>
    <xf numFmtId="0" fontId="9" fillId="0" borderId="1" xfId="0" quotePrefix="1" applyFont="1" applyBorder="1" applyAlignment="1">
      <alignment vertical="center" shrinkToFit="1"/>
    </xf>
    <xf numFmtId="176" fontId="9" fillId="0" borderId="1" xfId="1" applyNumberFormat="1" applyFont="1" applyBorder="1" applyAlignment="1">
      <alignment horizontal="right" vertical="center" shrinkToFit="1"/>
    </xf>
    <xf numFmtId="177" fontId="9" fillId="0" borderId="1" xfId="1" applyNumberFormat="1" applyFont="1" applyBorder="1" applyAlignment="1">
      <alignment vertical="center" shrinkToFit="1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0" borderId="0" xfId="0" quotePrefix="1" applyFont="1">
      <alignment vertical="center"/>
    </xf>
    <xf numFmtId="177" fontId="19" fillId="0" borderId="0" xfId="0" applyNumberFormat="1" applyFont="1" applyAlignment="1">
      <alignment horizontal="right" vertical="center"/>
    </xf>
    <xf numFmtId="0" fontId="20" fillId="0" borderId="0" xfId="4" applyFont="1">
      <alignment vertical="center"/>
    </xf>
    <xf numFmtId="180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0" xfId="4" applyFont="1">
      <alignment vertical="center"/>
    </xf>
    <xf numFmtId="0" fontId="9" fillId="5" borderId="2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4" xfId="4" quotePrefix="1" applyFont="1" applyFill="1" applyBorder="1" applyAlignment="1">
      <alignment horizontal="center" vertical="center"/>
    </xf>
    <xf numFmtId="0" fontId="9" fillId="5" borderId="5" xfId="4" quotePrefix="1" applyFont="1" applyFill="1" applyBorder="1" applyAlignment="1">
      <alignment horizontal="center" vertical="center" wrapText="1"/>
    </xf>
    <xf numFmtId="0" fontId="9" fillId="5" borderId="5" xfId="4" quotePrefix="1" applyFont="1" applyFill="1" applyBorder="1" applyAlignment="1">
      <alignment horizontal="center" vertical="center"/>
    </xf>
    <xf numFmtId="178" fontId="9" fillId="0" borderId="6" xfId="4" applyNumberFormat="1" applyFont="1" applyBorder="1">
      <alignment vertical="center"/>
    </xf>
    <xf numFmtId="178" fontId="9" fillId="0" borderId="7" xfId="4" applyNumberFormat="1" applyFont="1" applyBorder="1">
      <alignment vertical="center"/>
    </xf>
    <xf numFmtId="178" fontId="9" fillId="0" borderId="8" xfId="4" applyNumberFormat="1" applyFont="1" applyBorder="1">
      <alignment vertical="center"/>
    </xf>
    <xf numFmtId="177" fontId="9" fillId="0" borderId="9" xfId="4" applyNumberFormat="1" applyFont="1" applyBorder="1" applyAlignment="1">
      <alignment horizontal="right" vertical="center"/>
    </xf>
    <xf numFmtId="177" fontId="9" fillId="0" borderId="10" xfId="4" applyNumberFormat="1" applyFont="1" applyBorder="1" applyAlignment="1">
      <alignment horizontal="right" vertical="center"/>
    </xf>
    <xf numFmtId="177" fontId="9" fillId="0" borderId="11" xfId="4" applyNumberFormat="1" applyFont="1" applyBorder="1" applyAlignment="1">
      <alignment horizontal="right" vertical="center"/>
    </xf>
    <xf numFmtId="178" fontId="9" fillId="0" borderId="12" xfId="4" applyNumberFormat="1" applyFont="1" applyBorder="1">
      <alignment vertical="center"/>
    </xf>
    <xf numFmtId="178" fontId="9" fillId="0" borderId="13" xfId="4" applyNumberFormat="1" applyFont="1" applyBorder="1">
      <alignment vertical="center"/>
    </xf>
    <xf numFmtId="178" fontId="9" fillId="0" borderId="14" xfId="4" applyNumberFormat="1" applyFont="1" applyBorder="1">
      <alignment vertical="center"/>
    </xf>
    <xf numFmtId="178" fontId="9" fillId="0" borderId="14" xfId="0" applyNumberFormat="1" applyFont="1" applyBorder="1">
      <alignment vertical="center"/>
    </xf>
    <xf numFmtId="177" fontId="9" fillId="0" borderId="15" xfId="4" applyNumberFormat="1" applyFont="1" applyBorder="1" applyAlignment="1">
      <alignment horizontal="right" vertical="center"/>
    </xf>
    <xf numFmtId="177" fontId="9" fillId="0" borderId="16" xfId="4" applyNumberFormat="1" applyFont="1" applyBorder="1" applyAlignment="1">
      <alignment horizontal="right" vertical="center"/>
    </xf>
    <xf numFmtId="177" fontId="9" fillId="0" borderId="17" xfId="4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8" fontId="9" fillId="0" borderId="15" xfId="4" applyNumberFormat="1" applyFont="1" applyBorder="1">
      <alignment vertical="center"/>
    </xf>
    <xf numFmtId="178" fontId="9" fillId="0" borderId="16" xfId="4" applyNumberFormat="1" applyFont="1" applyBorder="1">
      <alignment vertical="center"/>
    </xf>
    <xf numFmtId="178" fontId="9" fillId="0" borderId="17" xfId="4" applyNumberFormat="1" applyFont="1" applyBorder="1">
      <alignment vertical="center"/>
    </xf>
    <xf numFmtId="178" fontId="9" fillId="0" borderId="17" xfId="0" applyNumberFormat="1" applyFont="1" applyBorder="1">
      <alignment vertical="center"/>
    </xf>
    <xf numFmtId="177" fontId="9" fillId="6" borderId="18" xfId="4" applyNumberFormat="1" applyFont="1" applyFill="1" applyBorder="1" applyAlignment="1">
      <alignment horizontal="right" vertical="center"/>
    </xf>
    <xf numFmtId="0" fontId="8" fillId="6" borderId="0" xfId="4" applyFont="1" applyFill="1">
      <alignment vertical="center"/>
    </xf>
    <xf numFmtId="0" fontId="9" fillId="6" borderId="0" xfId="4" applyFont="1" applyFill="1">
      <alignment vertical="center"/>
    </xf>
    <xf numFmtId="177" fontId="9" fillId="6" borderId="0" xfId="4" applyNumberFormat="1" applyFont="1" applyFill="1">
      <alignment vertical="center"/>
    </xf>
    <xf numFmtId="177" fontId="9" fillId="6" borderId="18" xfId="4" applyNumberFormat="1" applyFont="1" applyFill="1" applyBorder="1">
      <alignment vertical="center"/>
    </xf>
    <xf numFmtId="0" fontId="9" fillId="6" borderId="0" xfId="4" applyFont="1" applyFill="1" applyAlignment="1">
      <alignment horizontal="right" vertical="center"/>
    </xf>
    <xf numFmtId="179" fontId="22" fillId="7" borderId="19" xfId="4" applyNumberFormat="1" applyFont="1" applyFill="1" applyBorder="1" applyAlignment="1">
      <alignment horizontal="center" vertical="center"/>
    </xf>
    <xf numFmtId="179" fontId="9" fillId="8" borderId="19" xfId="4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5" fillId="2" borderId="1" xfId="0" quotePrefix="1" applyFont="1" applyFill="1" applyBorder="1" applyAlignment="1">
      <alignment vertical="center" wrapText="1" shrinkToFit="1"/>
    </xf>
    <xf numFmtId="0" fontId="23" fillId="2" borderId="1" xfId="0" quotePrefix="1" applyFont="1" applyFill="1" applyBorder="1" applyAlignment="1">
      <alignment vertical="center" wrapText="1" shrinkToFit="1"/>
    </xf>
    <xf numFmtId="0" fontId="24" fillId="2" borderId="1" xfId="0" quotePrefix="1" applyFont="1" applyFill="1" applyBorder="1" applyAlignment="1">
      <alignment vertical="center" wrapText="1" shrinkToFit="1"/>
    </xf>
  </cellXfs>
  <cellStyles count="8">
    <cellStyle name="標準" xfId="0" builtinId="0"/>
    <cellStyle name="標準 2" xfId="1"/>
    <cellStyle name="標準 3" xfId="2"/>
    <cellStyle name="標準 3 2" xfId="4"/>
    <cellStyle name="標準 4" xfId="5"/>
    <cellStyle name="標準 5" xfId="6"/>
    <cellStyle name="標準 6" xfId="7"/>
    <cellStyle name="標準_Ｑ１_大和図表(ﾘﾃｰﾙ)" xfId="3"/>
  </cellStyles>
  <dxfs count="40"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A5A5A5"/>
      <color rgb="FF969696"/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0C-491B-8321-A80D1212FFA6}"/>
              </c:ext>
            </c:extLst>
          </c:dPt>
          <c:dPt>
            <c:idx val="1"/>
            <c:bubble3D val="0"/>
            <c:spPr>
              <a:pattFill prst="smGri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0C-491B-8321-A80D1212FFA6}"/>
              </c:ext>
            </c:extLst>
          </c:dPt>
          <c:dPt>
            <c:idx val="2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0C-491B-8321-A80D1212FFA6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0C-491B-8321-A80D1212FFA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0C-491B-8321-A80D1212FF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50C-491B-8321-A80D1212FFA6}"/>
                </c:ext>
              </c:extLst>
            </c:dLbl>
            <c:dLbl>
              <c:idx val="2"/>
              <c:layout>
                <c:manualLayout>
                  <c:x val="-6.8244828321603834E-2"/>
                  <c:y val="-5.1242633871381111E-3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50C-491B-8321-A80D1212FFA6}"/>
                </c:ext>
              </c:extLst>
            </c:dLbl>
            <c:dLbl>
              <c:idx val="3"/>
              <c:layout>
                <c:manualLayout>
                  <c:x val="6.3979526551503518E-2"/>
                  <c:y val="-2.8183448629259554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50C-491B-8321-A80D1212F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問1!$N$4:$N$7</c:f>
              <c:strCache>
                <c:ptCount val="4"/>
                <c:pt idx="0">
                  <c:v>男性</c:v>
                </c:pt>
                <c:pt idx="1">
                  <c:v>女性</c:v>
                </c:pt>
                <c:pt idx="2">
                  <c:v>回答しない</c:v>
                </c:pt>
                <c:pt idx="3">
                  <c:v>（無効回答）</c:v>
                </c:pt>
              </c:strCache>
            </c:strRef>
          </c:cat>
          <c:val>
            <c:numRef>
              <c:f>問1!$P$4:$P$7</c:f>
              <c:numCache>
                <c:formatCode>0.0"%"</c:formatCode>
                <c:ptCount val="4"/>
                <c:pt idx="0">
                  <c:v>43.1</c:v>
                </c:pt>
                <c:pt idx="1">
                  <c:v>54.4</c:v>
                </c:pt>
                <c:pt idx="2">
                  <c:v>1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0C-491B-8321-A80D1212F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84-416B-A00D-BF9EE898E55C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84-416B-A00D-BF9EE898E55C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84-416B-A00D-BF9EE898E55C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84-416B-A00D-BF9EE898E55C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84-416B-A00D-BF9EE898E55C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84-416B-A00D-BF9EE898E55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484-416B-A00D-BF9EE898E55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84-416B-A00D-BF9EE898E55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84-416B-A00D-BF9EE898E55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84-416B-A00D-BF9EE898E55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484-416B-A00D-BF9EE898E55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484-416B-A00D-BF9EE898E55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484-416B-A00D-BF9EE898E55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484-416B-A00D-BF9EE898E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問9!$N$4:$N$10</c:f>
              <c:strCache>
                <c:ptCount val="7"/>
                <c:pt idx="0">
                  <c:v>３年未満</c:v>
                </c:pt>
                <c:pt idx="1">
                  <c:v>３年以上
５年未満</c:v>
                </c:pt>
                <c:pt idx="2">
                  <c:v>５年以上
10年未満</c:v>
                </c:pt>
                <c:pt idx="3">
                  <c:v>10年以上
20年未満</c:v>
                </c:pt>
                <c:pt idx="4">
                  <c:v>20年以上
30年未満</c:v>
                </c:pt>
                <c:pt idx="5">
                  <c:v>30年以上</c:v>
                </c:pt>
                <c:pt idx="6">
                  <c:v>（無効回答）</c:v>
                </c:pt>
              </c:strCache>
            </c:strRef>
          </c:cat>
          <c:val>
            <c:numRef>
              <c:f>問9!$P$4:$P$10</c:f>
              <c:numCache>
                <c:formatCode>0.0"%"</c:formatCode>
                <c:ptCount val="7"/>
                <c:pt idx="0">
                  <c:v>7.6</c:v>
                </c:pt>
                <c:pt idx="1">
                  <c:v>5.5</c:v>
                </c:pt>
                <c:pt idx="2">
                  <c:v>10.1</c:v>
                </c:pt>
                <c:pt idx="3">
                  <c:v>22.4</c:v>
                </c:pt>
                <c:pt idx="4">
                  <c:v>19.3</c:v>
                </c:pt>
                <c:pt idx="5">
                  <c:v>34.200000000000003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84-416B-A00D-BF9EE898E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65198831911847"/>
          <c:y val="0.222642384920947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4E-4A86-B4FE-2C931119F8A9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4E-4A86-B4FE-2C931119F8A9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4E-4A86-B4FE-2C931119F8A9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4E-4A86-B4FE-2C931119F8A9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4E-4A86-B4FE-2C931119F8A9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E-4A86-B4FE-2C931119F8A9}"/>
              </c:ext>
            </c:extLst>
          </c:dPt>
          <c:dPt>
            <c:idx val="6"/>
            <c:bubble3D val="0"/>
            <c:spPr>
              <a:pattFill prst="ltDnDiag">
                <a:fgClr>
                  <a:srgbClr val="00206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E-4A86-B4FE-2C931119F8A9}"/>
              </c:ext>
            </c:extLst>
          </c:dPt>
          <c:dPt>
            <c:idx val="7"/>
            <c:bubble3D val="0"/>
            <c:spPr>
              <a:pattFill prst="pct70">
                <a:fgClr>
                  <a:srgbClr val="ED7D31">
                    <a:lumMod val="50000"/>
                  </a:srgb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E-4A86-B4FE-2C931119F8A9}"/>
              </c:ext>
            </c:extLst>
          </c:dPt>
          <c:dPt>
            <c:idx val="8"/>
            <c:bubble3D val="0"/>
            <c:spPr>
              <a:pattFill prst="lgGrid">
                <a:fgClr>
                  <a:srgbClr val="92D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E-4A86-B4FE-2C931119F8A9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4E-4A86-B4FE-2C931119F8A9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7CDA7B2-413F-4E77-899C-AA96BF471C2D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FA050698-4639-4FB5-B6DD-952475C4879C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4E-4A86-B4FE-2C931119F8A9}"/>
                </c:ext>
              </c:extLst>
            </c:dLbl>
            <c:dLbl>
              <c:idx val="1"/>
              <c:layout>
                <c:manualLayout>
                  <c:x val="-8.867293699611924E-3"/>
                  <c:y val="4.71916413983993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D68C86B2-D2EB-4FAB-AA1C-76233D257379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3B1A73EF-8A11-4E94-AE70-C4FF13615632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4E-4A86-B4FE-2C931119F8A9}"/>
                </c:ext>
              </c:extLst>
            </c:dLbl>
            <c:dLbl>
              <c:idx val="2"/>
              <c:layout>
                <c:manualLayout>
                  <c:x val="1.6819537593743581E-2"/>
                  <c:y val="2.2788529491103736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7AAF34C2-65F3-4908-A127-8CBF745FC765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938A4451-4594-45F8-8425-F5A999770AE3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11729579867775"/>
                      <c:h val="0.158852165001281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4E-4A86-B4FE-2C931119F8A9}"/>
                </c:ext>
              </c:extLst>
            </c:dLbl>
            <c:dLbl>
              <c:idx val="3"/>
              <c:layout>
                <c:manualLayout>
                  <c:x val="4.3261795458040759E-3"/>
                  <c:y val="-1.05073843534113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33AA94F-9936-45FC-884E-257278D0D8E8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D733E34B-1CE1-4EFC-B631-7FF20EC7F70E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4E-4A86-B4FE-2C931119F8A9}"/>
                </c:ext>
              </c:extLst>
            </c:dLbl>
            <c:dLbl>
              <c:idx val="4"/>
              <c:layout>
                <c:manualLayout>
                  <c:x val="2.3649309649869485E-2"/>
                  <c:y val="2.585653574709640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1994B475-41BC-45C8-A85B-4EDAE1E9CF38}" type="CATEGORYNAME">
                      <a:rPr lang="ja-JP" altLang="en-US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>
                        <a:solidFill>
                          <a:schemeClr val="tx1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63B49D98-C5C9-4560-9F91-FEE43B8189F2}" type="VALUE">
                      <a:rPr lang="en-US" altLang="ja-JP" b="1"/>
                      <a:pPr>
                        <a:defRPr sz="1200">
                          <a:solidFill>
                            <a:schemeClr val="tx1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04E-4A86-B4FE-2C931119F8A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04E-4A86-B4FE-2C931119F8A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04E-4A86-B4FE-2C931119F8A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2602A01-9141-4C0B-BE1C-FB5253D64B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C149D8-EF77-48BF-BC8B-E2DBA8BEED6F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04E-4A86-B4FE-2C931119F8A9}"/>
                </c:ext>
              </c:extLst>
            </c:dLbl>
            <c:dLbl>
              <c:idx val="8"/>
              <c:layout>
                <c:manualLayout>
                  <c:x val="-1.2795905310300703E-2"/>
                  <c:y val="7.6863950807071245E-3"/>
                </c:manualLayout>
              </c:layout>
              <c:tx>
                <c:rich>
                  <a:bodyPr/>
                  <a:lstStyle/>
                  <a:p>
                    <a:fld id="{812AFC05-3C41-49E5-92CF-C2BF1040EF9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BB04B430-8E61-4EE4-A364-9B7D56D22FE9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04E-4A86-B4FE-2C931119F8A9}"/>
                </c:ext>
              </c:extLst>
            </c:dLbl>
            <c:dLbl>
              <c:idx val="9"/>
              <c:layout>
                <c:manualLayout>
                  <c:x val="-6.3979461643348279E-2"/>
                  <c:y val="-1.2869493807341472E-2"/>
                </c:manualLayout>
              </c:layout>
              <c:tx>
                <c:rich>
                  <a:bodyPr/>
                  <a:lstStyle/>
                  <a:p>
                    <a:fld id="{E073BB26-761F-4EF1-B314-C3594501E60F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71D90683-9EEA-4CB4-B22D-6D24EFB9FB75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04E-4A86-B4FE-2C931119F8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問10!$N$4:$N$13</c:f>
              <c:strCache>
                <c:ptCount val="10"/>
                <c:pt idx="0">
                  <c:v>府中市</c:v>
                </c:pt>
                <c:pt idx="1">
                  <c:v>三鷹市</c:v>
                </c:pt>
                <c:pt idx="2">
                  <c:v>多摩地域（府中市・
三鷹市・島しょ以外）</c:v>
                </c:pt>
                <c:pt idx="3">
                  <c:v>世田谷区</c:v>
                </c:pt>
                <c:pt idx="4">
                  <c:v>東京23区内
（世田谷区以外）</c:v>
                </c:pt>
                <c:pt idx="5">
                  <c:v>神奈川県</c:v>
                </c:pt>
                <c:pt idx="6">
                  <c:v>関東近県
（神奈川県以外）</c:v>
                </c:pt>
                <c:pt idx="7">
                  <c:v>調布市以外に住んだことがない</c:v>
                </c:pt>
                <c:pt idx="8">
                  <c:v>その他</c:v>
                </c:pt>
                <c:pt idx="9">
                  <c:v>（無効回答）</c:v>
                </c:pt>
              </c:strCache>
            </c:strRef>
          </c:cat>
          <c:val>
            <c:numRef>
              <c:f>問10!$P$4:$P$13</c:f>
              <c:numCache>
                <c:formatCode>0.0"%"</c:formatCode>
                <c:ptCount val="10"/>
                <c:pt idx="0">
                  <c:v>4.8</c:v>
                </c:pt>
                <c:pt idx="1">
                  <c:v>6.2</c:v>
                </c:pt>
                <c:pt idx="2">
                  <c:v>14.1</c:v>
                </c:pt>
                <c:pt idx="3">
                  <c:v>14</c:v>
                </c:pt>
                <c:pt idx="4">
                  <c:v>22.4</c:v>
                </c:pt>
                <c:pt idx="5">
                  <c:v>6.7</c:v>
                </c:pt>
                <c:pt idx="6">
                  <c:v>8.3000000000000007</c:v>
                </c:pt>
                <c:pt idx="7">
                  <c:v>9.5</c:v>
                </c:pt>
                <c:pt idx="8">
                  <c:v>12.3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04E-4A86-B4FE-2C931119F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62537668902498"/>
          <c:y val="5.4515441218177786E-2"/>
          <c:w val="0.58357198405754829"/>
          <c:h val="0.920287579474962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'問10-1'!$R$4:$R$20</c:f>
              <c:strCache>
                <c:ptCount val="17"/>
                <c:pt idx="0">
                  <c:v>家族構成や家族の状況が変わったから</c:v>
                </c:pt>
                <c:pt idx="1">
                  <c:v>通勤・通学などの交通が便利だから</c:v>
                </c:pt>
                <c:pt idx="2">
                  <c:v>家賃や地価が妥当または安いから</c:v>
                </c:pt>
                <c:pt idx="3">
                  <c:v>仕事の都合</c:v>
                </c:pt>
                <c:pt idx="4">
                  <c:v>自然環境がよいから</c:v>
                </c:pt>
                <c:pt idx="5">
                  <c:v>近くに知人や親せきがいるから</c:v>
                </c:pt>
                <c:pt idx="6">
                  <c:v>日常の買い物が便利だから</c:v>
                </c:pt>
                <c:pt idx="7">
                  <c:v>治安の面で安心だから</c:v>
                </c:pt>
                <c:pt idx="8">
                  <c:v>子育て環境がよいから</c:v>
                </c:pt>
                <c:pt idx="9">
                  <c:v>道路などの都市基盤が整っているから</c:v>
                </c:pt>
                <c:pt idx="10">
                  <c:v>教育環境がよいから</c:v>
                </c:pt>
                <c:pt idx="11">
                  <c:v>公共施設が充実しているから</c:v>
                </c:pt>
                <c:pt idx="12">
                  <c:v>防災の面で安心だから</c:v>
                </c:pt>
                <c:pt idx="13">
                  <c:v>高齢者福祉がよいから</c:v>
                </c:pt>
                <c:pt idx="14">
                  <c:v>特に理由はない</c:v>
                </c:pt>
                <c:pt idx="15">
                  <c:v>その他</c:v>
                </c:pt>
                <c:pt idx="16">
                  <c:v>（無効回答）</c:v>
                </c:pt>
              </c:strCache>
            </c:strRef>
          </c:cat>
          <c:val>
            <c:numRef>
              <c:f>'問10-1'!$T$4:$T$20</c:f>
              <c:numCache>
                <c:formatCode>0.0"%"</c:formatCode>
                <c:ptCount val="17"/>
                <c:pt idx="0">
                  <c:v>36.299999999999997</c:v>
                </c:pt>
                <c:pt idx="1">
                  <c:v>24.9</c:v>
                </c:pt>
                <c:pt idx="2">
                  <c:v>16.899999999999999</c:v>
                </c:pt>
                <c:pt idx="3">
                  <c:v>16.100000000000001</c:v>
                </c:pt>
                <c:pt idx="4">
                  <c:v>14.2</c:v>
                </c:pt>
                <c:pt idx="5">
                  <c:v>11.6</c:v>
                </c:pt>
                <c:pt idx="6">
                  <c:v>8.9</c:v>
                </c:pt>
                <c:pt idx="7">
                  <c:v>4.5999999999999996</c:v>
                </c:pt>
                <c:pt idx="8">
                  <c:v>4.0999999999999996</c:v>
                </c:pt>
                <c:pt idx="9">
                  <c:v>2.4</c:v>
                </c:pt>
                <c:pt idx="10">
                  <c:v>2</c:v>
                </c:pt>
                <c:pt idx="11">
                  <c:v>2</c:v>
                </c:pt>
                <c:pt idx="12">
                  <c:v>1.1000000000000001</c:v>
                </c:pt>
                <c:pt idx="13">
                  <c:v>0.4</c:v>
                </c:pt>
                <c:pt idx="14">
                  <c:v>5.9</c:v>
                </c:pt>
                <c:pt idx="15">
                  <c:v>11</c:v>
                </c:pt>
                <c:pt idx="1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0-45B9-AA1F-D088E56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2-493C-ABF4-569AE4C221CB}"/>
              </c:ext>
            </c:extLst>
          </c:dPt>
          <c:dPt>
            <c:idx val="1"/>
            <c:bubble3D val="0"/>
            <c:spPr>
              <a:pattFill prst="smGrid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2-493C-ABF4-569AE4C221CB}"/>
              </c:ext>
            </c:extLst>
          </c:dPt>
          <c:dPt>
            <c:idx val="2"/>
            <c:bubble3D val="0"/>
            <c:spPr>
              <a:pattFill prst="lgCheck">
                <a:fgClr>
                  <a:srgbClr val="0070C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02-493C-ABF4-569AE4C221CB}"/>
              </c:ext>
            </c:extLst>
          </c:dPt>
          <c:dPt>
            <c:idx val="3"/>
            <c:bubble3D val="0"/>
            <c:spPr>
              <a:pattFill prst="dkHorz">
                <a:fgClr>
                  <a:srgbClr val="92D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02-493C-ABF4-569AE4C221CB}"/>
              </c:ext>
            </c:extLst>
          </c:dPt>
          <c:dPt>
            <c:idx val="4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02-493C-ABF4-569AE4C221CB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02-493C-ABF4-569AE4C221CB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202-493C-ABF4-569AE4C221C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202-493C-ABF4-569AE4C221CB}"/>
                </c:ext>
              </c:extLst>
            </c:dLbl>
            <c:dLbl>
              <c:idx val="1"/>
              <c:layout>
                <c:manualLayout>
                  <c:x val="2.1326508850501172E-3"/>
                  <c:y val="5.1242633871381926E-3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202-493C-ABF4-569AE4C221CB}"/>
                </c:ext>
              </c:extLst>
            </c:dLbl>
            <c:dLbl>
              <c:idx val="2"/>
              <c:layout>
                <c:manualLayout>
                  <c:x val="8.5306035402004689E-3"/>
                  <c:y val="5.1242633871380991E-2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202-493C-ABF4-569AE4C221CB}"/>
                </c:ext>
              </c:extLst>
            </c:dLbl>
            <c:dLbl>
              <c:idx val="3"/>
              <c:layout>
                <c:manualLayout>
                  <c:x val="-3.1989763275751759E-2"/>
                  <c:y val="1.0248526774276104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202-493C-ABF4-569AE4C221CB}"/>
                </c:ext>
              </c:extLst>
            </c:dLbl>
            <c:dLbl>
              <c:idx val="4"/>
              <c:layout>
                <c:manualLayout>
                  <c:x val="-6.3979526551503569E-3"/>
                  <c:y val="-8.1988214194209624E-2"/>
                </c:manualLayout>
              </c:layout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202-493C-ABF4-569AE4C221C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202-493C-ABF4-569AE4C221CB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202-493C-ABF4-569AE4C22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'問10-2'!$N$4:$N$10</c:f>
              <c:strCache>
                <c:ptCount val="7"/>
                <c:pt idx="0">
                  <c:v>配偶者・パートナーとの同居</c:v>
                </c:pt>
                <c:pt idx="1">
                  <c:v>１人目の
子どもの誕生</c:v>
                </c:pt>
                <c:pt idx="2">
                  <c:v>２人目以降の
子どもの誕生</c:v>
                </c:pt>
                <c:pt idx="3">
                  <c:v>子どもの
小学校入学</c:v>
                </c:pt>
                <c:pt idx="4">
                  <c:v>子どもの中学校
以上の進学</c:v>
                </c:pt>
                <c:pt idx="5">
                  <c:v>その他</c:v>
                </c:pt>
                <c:pt idx="6">
                  <c:v>（無効回答）</c:v>
                </c:pt>
              </c:strCache>
            </c:strRef>
          </c:cat>
          <c:val>
            <c:numRef>
              <c:f>'問10-2'!$P$4:$P$10</c:f>
              <c:numCache>
                <c:formatCode>0.0"%"</c:formatCode>
                <c:ptCount val="7"/>
                <c:pt idx="0">
                  <c:v>52.2</c:v>
                </c:pt>
                <c:pt idx="1">
                  <c:v>13.8</c:v>
                </c:pt>
                <c:pt idx="2">
                  <c:v>6.6</c:v>
                </c:pt>
                <c:pt idx="3">
                  <c:v>1.8</c:v>
                </c:pt>
                <c:pt idx="4">
                  <c:v>2.6</c:v>
                </c:pt>
                <c:pt idx="5">
                  <c:v>22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202-493C-ABF4-569AE4C2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365657799681"/>
          <c:y val="0.19457687623742215"/>
          <c:w val="0.74267532727307128"/>
          <c:h val="0.7775790693823481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'問10-2同居人'!$T$5</c:f>
              <c:strCache>
                <c:ptCount val="1"/>
                <c:pt idx="0">
                  <c:v>配偶者・
パートナー
との同居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'問10-2同居人'!$T$6:$T$13</c:f>
              <c:numCache>
                <c:formatCode>0.0</c:formatCode>
                <c:ptCount val="8"/>
                <c:pt idx="0">
                  <c:v>57.3</c:v>
                </c:pt>
                <c:pt idx="1">
                  <c:v>60</c:v>
                </c:pt>
                <c:pt idx="2">
                  <c:v>50</c:v>
                </c:pt>
                <c:pt idx="3">
                  <c:v>59.3</c:v>
                </c:pt>
                <c:pt idx="4">
                  <c:v>46</c:v>
                </c:pt>
                <c:pt idx="5">
                  <c:v>28.6</c:v>
                </c:pt>
                <c:pt idx="6">
                  <c:v>42.1</c:v>
                </c:pt>
                <c:pt idx="7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0-4597-9AFF-3CA456EFE0F8}"/>
            </c:ext>
          </c:extLst>
        </c:ser>
        <c:ser>
          <c:idx val="1"/>
          <c:order val="1"/>
          <c:tx>
            <c:strRef>
              <c:f>'問10-2同居人'!$U$5</c:f>
              <c:strCache>
                <c:ptCount val="1"/>
                <c:pt idx="0">
                  <c:v>１人目の
子どもの誕生</c:v>
                </c:pt>
              </c:strCache>
            </c:strRef>
          </c:tx>
          <c:spPr>
            <a:pattFill prst="smGrid">
              <a:fgClr>
                <a:srgbClr val="FFC000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5"/>
              <c:layout>
                <c:manualLayout>
                  <c:x val="-9.8800282286520824E-3"/>
                  <c:y val="-4.78227227666707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80-4597-9AFF-3CA456EFE0F8}"/>
                </c:ext>
              </c:extLst>
            </c:dLbl>
            <c:dLbl>
              <c:idx val="7"/>
              <c:layout>
                <c:manualLayout>
                  <c:x val="-1.2690890702882323E-2"/>
                  <c:y val="5.578685405099030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'問10-2同居人'!$U$6:$U$13</c:f>
              <c:numCache>
                <c:formatCode>0.0</c:formatCode>
                <c:ptCount val="8"/>
                <c:pt idx="0">
                  <c:v>17.2</c:v>
                </c:pt>
                <c:pt idx="1">
                  <c:v>33.299999999999997</c:v>
                </c:pt>
                <c:pt idx="2">
                  <c:v>31.6</c:v>
                </c:pt>
                <c:pt idx="3">
                  <c:v>18.600000000000001</c:v>
                </c:pt>
                <c:pt idx="4">
                  <c:v>11.9</c:v>
                </c:pt>
                <c:pt idx="5">
                  <c:v>0</c:v>
                </c:pt>
                <c:pt idx="6">
                  <c:v>10.5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0-4597-9AFF-3CA456EFE0F8}"/>
            </c:ext>
          </c:extLst>
        </c:ser>
        <c:ser>
          <c:idx val="2"/>
          <c:order val="2"/>
          <c:tx>
            <c:strRef>
              <c:f>'問10-2同居人'!$V$5</c:f>
              <c:strCache>
                <c:ptCount val="1"/>
                <c:pt idx="0">
                  <c:v>２人目以降の
子どもの誕生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7654799148694982E-2"/>
                  <c:y val="6.973356756373787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80-4597-9AFF-3CA456EFE0F8}"/>
                </c:ext>
              </c:extLst>
            </c:dLbl>
            <c:dLbl>
              <c:idx val="6"/>
              <c:layout>
                <c:manualLayout>
                  <c:x val="-1.411432604093154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'問10-2同居人'!$V$6:$V$13</c:f>
              <c:numCache>
                <c:formatCode>0.0</c:formatCode>
                <c:ptCount val="8"/>
                <c:pt idx="0">
                  <c:v>6.9</c:v>
                </c:pt>
                <c:pt idx="1">
                  <c:v>6.7</c:v>
                </c:pt>
                <c:pt idx="2">
                  <c:v>5.3</c:v>
                </c:pt>
                <c:pt idx="3">
                  <c:v>9.3000000000000007</c:v>
                </c:pt>
                <c:pt idx="4">
                  <c:v>10.3</c:v>
                </c:pt>
                <c:pt idx="5">
                  <c:v>14.3</c:v>
                </c:pt>
                <c:pt idx="6">
                  <c:v>5.3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80-4597-9AFF-3CA456EFE0F8}"/>
            </c:ext>
          </c:extLst>
        </c:ser>
        <c:ser>
          <c:idx val="3"/>
          <c:order val="3"/>
          <c:tx>
            <c:strRef>
              <c:f>'問10-2同居人'!$W$5</c:f>
              <c:strCache>
                <c:ptCount val="1"/>
                <c:pt idx="0">
                  <c:v>子どもの
小学校入学</c:v>
                </c:pt>
              </c:strCache>
            </c:strRef>
          </c:tx>
          <c:spPr>
            <a:pattFill prst="dkHorz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114326040932581E-3"/>
                  <c:y val="2.65686287089192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80-4597-9AFF-3CA456EFE0F8}"/>
                </c:ext>
              </c:extLst>
            </c:dLbl>
            <c:dLbl>
              <c:idx val="1"/>
              <c:layout>
                <c:manualLayout>
                  <c:x val="-7.3932062303080151E-2"/>
                  <c:y val="-4.2640542426739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80-4597-9AFF-3CA456EFE0F8}"/>
                </c:ext>
              </c:extLst>
            </c:dLbl>
            <c:dLbl>
              <c:idx val="2"/>
              <c:layout>
                <c:manualLayout>
                  <c:x val="-6.3514467184192991E-3"/>
                  <c:y val="-4.89121005591515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80-4597-9AFF-3CA456EFE0F8}"/>
                </c:ext>
              </c:extLst>
            </c:dLbl>
            <c:dLbl>
              <c:idx val="3"/>
              <c:layout>
                <c:manualLayout>
                  <c:x val="-8.4685956245589278E-3"/>
                  <c:y val="-4.959381591565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80-4597-9AFF-3CA456EFE0F8}"/>
                </c:ext>
              </c:extLst>
            </c:dLbl>
            <c:dLbl>
              <c:idx val="4"/>
              <c:layout>
                <c:manualLayout>
                  <c:x val="-1.0350386194805245E-16"/>
                  <c:y val="1.06273956967136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80-4597-9AFF-3CA456EFE0F8}"/>
                </c:ext>
              </c:extLst>
            </c:dLbl>
            <c:dLbl>
              <c:idx val="5"/>
              <c:layout>
                <c:manualLayout>
                  <c:x val="-1.9820514672786581E-2"/>
                  <c:y val="-4.78227227666707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80-4597-9AFF-3CA456EFE0F8}"/>
                </c:ext>
              </c:extLst>
            </c:dLbl>
            <c:dLbl>
              <c:idx val="6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80-4597-9AFF-3CA456EFE0F8}"/>
                </c:ext>
              </c:extLst>
            </c:dLbl>
            <c:dLbl>
              <c:idx val="7"/>
              <c:layout>
                <c:manualLayout>
                  <c:x val="4.020915875282703E-3"/>
                  <c:y val="-5.138373712788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'問10-2同居人'!$W$6:$W$13</c:f>
              <c:numCache>
                <c:formatCode>0.0</c:formatCode>
                <c:ptCount val="8"/>
                <c:pt idx="0">
                  <c:v>2.2000000000000002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2.4</c:v>
                </c:pt>
                <c:pt idx="5">
                  <c:v>0</c:v>
                </c:pt>
                <c:pt idx="6">
                  <c:v>5.3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80-4597-9AFF-3CA456EFE0F8}"/>
            </c:ext>
          </c:extLst>
        </c:ser>
        <c:ser>
          <c:idx val="4"/>
          <c:order val="4"/>
          <c:tx>
            <c:strRef>
              <c:f>'問10-2同居人'!$X$5</c:f>
              <c:strCache>
                <c:ptCount val="1"/>
                <c:pt idx="0">
                  <c:v>子どもの
中学校以上
の進学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3819147694752693E-2"/>
                  <c:y val="-1.173811196086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80-4597-9AFF-3CA456EFE0F8}"/>
                </c:ext>
              </c:extLst>
            </c:dLbl>
            <c:dLbl>
              <c:idx val="1"/>
              <c:layout>
                <c:manualLayout>
                  <c:x val="-3.5220466884123815E-2"/>
                  <c:y val="-5.41292871500002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80-4597-9AFF-3CA456EFE0F8}"/>
                </c:ext>
              </c:extLst>
            </c:dLbl>
            <c:dLbl>
              <c:idx val="2"/>
              <c:layout>
                <c:manualLayout>
                  <c:x val="2.6078940203046248E-2"/>
                  <c:y val="-4.8817262907264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80-4597-9AFF-3CA456EFE0F8}"/>
                </c:ext>
              </c:extLst>
            </c:dLbl>
            <c:dLbl>
              <c:idx val="3"/>
              <c:layout>
                <c:manualLayout>
                  <c:x val="2.0750504281530795E-2"/>
                  <c:y val="-4.88187970457512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380-4597-9AFF-3CA456EFE0F8}"/>
                </c:ext>
              </c:extLst>
            </c:dLbl>
            <c:dLbl>
              <c:idx val="4"/>
              <c:layout>
                <c:manualLayout>
                  <c:x val="1.1291460832745237E-2"/>
                  <c:y val="-1.2398488845697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380-4597-9AFF-3CA456EFE0F8}"/>
                </c:ext>
              </c:extLst>
            </c:dLbl>
            <c:dLbl>
              <c:idx val="5"/>
              <c:layout>
                <c:manualLayout>
                  <c:x val="1.8474874832600758E-2"/>
                  <c:y val="-4.73702913803173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380-4597-9AFF-3CA456EFE0F8}"/>
                </c:ext>
              </c:extLst>
            </c:dLbl>
            <c:dLbl>
              <c:idx val="6"/>
              <c:layout>
                <c:manualLayout>
                  <c:x val="7.5270478275607225E-3"/>
                  <c:y val="-4.8818657578616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380-4597-9AFF-3CA456EFE0F8}"/>
                </c:ext>
              </c:extLst>
            </c:dLbl>
            <c:dLbl>
              <c:idx val="7"/>
              <c:layout>
                <c:manualLayout>
                  <c:x val="5.0833912168882806E-2"/>
                  <c:y val="-5.235986760663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'問10-2同居人'!$X$6:$X$13</c:f>
              <c:numCache>
                <c:formatCode>0.0</c:formatCode>
                <c:ptCount val="8"/>
                <c:pt idx="0">
                  <c:v>2.6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380-4597-9AFF-3CA456EFE0F8}"/>
            </c:ext>
          </c:extLst>
        </c:ser>
        <c:ser>
          <c:idx val="5"/>
          <c:order val="5"/>
          <c:tx>
            <c:strRef>
              <c:f>'問10-2同居人'!$Y$5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chemeClr val="accent4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41143260409315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380-4597-9AFF-3CA456EFE0F8}"/>
                </c:ext>
              </c:extLst>
            </c:dLbl>
            <c:dLbl>
              <c:idx val="1"/>
              <c:layout>
                <c:manualLayout>
                  <c:x val="1.3058872423093766E-2"/>
                  <c:y val="-4.8167624991841171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8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'問10-2同居人'!$Y$6:$Y$13</c:f>
              <c:numCache>
                <c:formatCode>0.0</c:formatCode>
                <c:ptCount val="8"/>
                <c:pt idx="0">
                  <c:v>13.9</c:v>
                </c:pt>
                <c:pt idx="1">
                  <c:v>0</c:v>
                </c:pt>
                <c:pt idx="2">
                  <c:v>13.2</c:v>
                </c:pt>
                <c:pt idx="3">
                  <c:v>11.6</c:v>
                </c:pt>
                <c:pt idx="4">
                  <c:v>23.8</c:v>
                </c:pt>
                <c:pt idx="5">
                  <c:v>42.9</c:v>
                </c:pt>
                <c:pt idx="6">
                  <c:v>31.6</c:v>
                </c:pt>
                <c:pt idx="7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380-4597-9AFF-3CA456EFE0F8}"/>
            </c:ext>
          </c:extLst>
        </c:ser>
        <c:ser>
          <c:idx val="6"/>
          <c:order val="6"/>
          <c:tx>
            <c:strRef>
              <c:f>'問10-2同居人'!$Z$5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3.4141040552715184E-2"/>
                  <c:y val="-3.540233758075779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A-7380-4597-9AFF-3CA456EFE0F8}"/>
                </c:ext>
              </c:extLst>
            </c:dLbl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380-4597-9AFF-3CA456EFE0F8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latin typeface="BIZ UDPゴシック" panose="020B0400000000000000" pitchFamily="50" charset="-128"/>
                      <a:ea typeface="BIZ UDPゴシック" panose="020B0400000000000000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380-4597-9AFF-3CA456EFE0F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'問10-2同居人'!$S$6:$S$13</c:f>
              <c:strCache>
                <c:ptCount val="8"/>
                <c:pt idx="0">
                  <c:v>配偶者(n=274)</c:v>
                </c:pt>
                <c:pt idx="1">
                  <c:v>０歳～２歳の子ども
             (n=30)</c:v>
                </c:pt>
                <c:pt idx="2">
                  <c:v>３歳～５歳の子ども
             (n=38)</c:v>
                </c:pt>
                <c:pt idx="3">
                  <c:v>小・中学生の子ども
             (n=86)</c:v>
                </c:pt>
                <c:pt idx="4">
                  <c:v>高校生世代～64歳の
家族・同居人(n=126)</c:v>
                </c:pt>
                <c:pt idx="5">
                  <c:v>      65歳～74歳の
家族・同居人(n=7)</c:v>
                </c:pt>
                <c:pt idx="6">
                  <c:v>75歳以上の家族・同居人
                     (n=19)</c:v>
                </c:pt>
                <c:pt idx="7">
                  <c:v>家族・同居人はいない
                 (n=37)</c:v>
                </c:pt>
              </c:strCache>
            </c:strRef>
          </c:cat>
          <c:val>
            <c:numRef>
              <c:f>'問10-2同居人'!$Z$6:$Z$13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</c:v>
                </c:pt>
                <c:pt idx="5">
                  <c:v>14.3</c:v>
                </c:pt>
                <c:pt idx="6">
                  <c:v>5.3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380-4597-9AFF-3CA456EFE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640734528"/>
        <c:axId val="640729280"/>
      </c:barChart>
      <c:catAx>
        <c:axId val="64073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29280"/>
        <c:crosses val="autoZero"/>
        <c:auto val="1"/>
        <c:lblAlgn val="ctr"/>
        <c:lblOffset val="100"/>
        <c:noMultiLvlLbl val="0"/>
      </c:catAx>
      <c:valAx>
        <c:axId val="640729280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40734528"/>
        <c:crosses val="autoZero"/>
        <c:crossBetween val="between"/>
        <c:minorUnit val="0.1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02947215524813E-2"/>
          <c:y val="0.1162176439513999"/>
          <c:w val="0.91835227743022441"/>
          <c:h val="0.767564712097200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'問10-2同居人'!$T$5</c:f>
              <c:strCache>
                <c:ptCount val="1"/>
                <c:pt idx="0">
                  <c:v>配偶者・
パートナー
との同居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D6-4B96-B304-A6507FBC5B2F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7200" tIns="0" rIns="7200" bIns="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9D6-4B96-B304-A6507FBC5B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6-4B96-B304-A6507FBC5B2F}"/>
            </c:ext>
          </c:extLst>
        </c:ser>
        <c:ser>
          <c:idx val="1"/>
          <c:order val="1"/>
          <c:tx>
            <c:strRef>
              <c:f>'問10-2同居人'!$U$5</c:f>
              <c:strCache>
                <c:ptCount val="1"/>
                <c:pt idx="0">
                  <c:v>１人目の
子どもの誕生</c:v>
                </c:pt>
              </c:strCache>
            </c:strRef>
          </c:tx>
          <c:spPr>
            <a:pattFill prst="smGrid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'問10-2同居人'!$U$4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6-4B96-B304-A6507FBC5B2F}"/>
            </c:ext>
          </c:extLst>
        </c:ser>
        <c:ser>
          <c:idx val="2"/>
          <c:order val="2"/>
          <c:tx>
            <c:strRef>
              <c:f>'問10-2同居人'!$V$5</c:f>
              <c:strCache>
                <c:ptCount val="1"/>
                <c:pt idx="0">
                  <c:v>２人目以降の
子どもの誕生</c:v>
                </c:pt>
              </c:strCache>
            </c:strRef>
          </c:tx>
          <c:spPr>
            <a:pattFill prst="lgCheck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'問10-2同居人'!$V$4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6-4B96-B304-A6507FBC5B2F}"/>
            </c:ext>
          </c:extLst>
        </c:ser>
        <c:ser>
          <c:idx val="3"/>
          <c:order val="3"/>
          <c:tx>
            <c:strRef>
              <c:f>'問10-2同居人'!$W$5</c:f>
              <c:strCache>
                <c:ptCount val="1"/>
                <c:pt idx="0">
                  <c:v>子どもの
小学校入学</c:v>
                </c:pt>
              </c:strCache>
            </c:strRef>
          </c:tx>
          <c:spPr>
            <a:pattFill prst="dkHorz">
              <a:fgClr>
                <a:srgbClr val="92D05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'問10-2同居人'!$W$4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6-4B96-B304-A6507FBC5B2F}"/>
            </c:ext>
          </c:extLst>
        </c:ser>
        <c:ser>
          <c:idx val="4"/>
          <c:order val="4"/>
          <c:tx>
            <c:strRef>
              <c:f>'問10-2同居人'!$X$5</c:f>
              <c:strCache>
                <c:ptCount val="1"/>
                <c:pt idx="0">
                  <c:v>子どもの
中学校以上
の進学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'問10-2同居人'!$X$4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6-4B96-B304-A6507FBC5B2F}"/>
            </c:ext>
          </c:extLst>
        </c:ser>
        <c:ser>
          <c:idx val="5"/>
          <c:order val="5"/>
          <c:tx>
            <c:strRef>
              <c:f>'問10-2同居人'!$Y$5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chemeClr val="accent4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'問10-2同居人'!$Y$4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6-4B96-B304-A6507FBC5B2F}"/>
            </c:ext>
          </c:extLst>
        </c:ser>
        <c:ser>
          <c:idx val="6"/>
          <c:order val="6"/>
          <c:tx>
            <c:strRef>
              <c:f>'問10-2同居人'!$Z$5</c:f>
              <c:strCache>
                <c:ptCount val="1"/>
                <c:pt idx="0">
                  <c:v>（無効回答）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7200" tIns="0" rIns="720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'問10-2同居人'!$S$4</c:f>
              <c:strCache>
                <c:ptCount val="1"/>
                <c:pt idx="0">
                  <c:v>凡例</c:v>
                </c:pt>
              </c:strCache>
            </c:strRef>
          </c:cat>
          <c:val>
            <c:numRef>
              <c:f>'問10-2同居人'!$Z$4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6-4B96-B304-A6507FBC5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772049992"/>
        <c:axId val="772050320"/>
      </c:barChart>
      <c:catAx>
        <c:axId val="77204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772050320"/>
        <c:crosses val="autoZero"/>
        <c:auto val="1"/>
        <c:lblAlgn val="ctr"/>
        <c:lblOffset val="100"/>
        <c:noMultiLvlLbl val="0"/>
      </c:catAx>
      <c:valAx>
        <c:axId val="772050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77204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9-4D77-B7D3-962497236AB2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9-4D77-B7D3-962497236AB2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19-4D77-B7D3-962497236AB2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19-4D77-B7D3-962497236AB2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19-4D77-B7D3-962497236AB2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919-4D77-B7D3-962497236AB2}"/>
              </c:ext>
            </c:extLst>
          </c:dPt>
          <c:dPt>
            <c:idx val="6"/>
            <c:bubble3D val="0"/>
            <c:spPr>
              <a:pattFill prst="ltDnDiag">
                <a:fgClr>
                  <a:srgbClr val="00206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19-4D77-B7D3-962497236AB2}"/>
              </c:ext>
            </c:extLst>
          </c:dPt>
          <c:dPt>
            <c:idx val="7"/>
            <c:bubble3D val="0"/>
            <c:spPr>
              <a:pattFill prst="pct70">
                <a:fgClr>
                  <a:srgbClr val="ED7D31">
                    <a:lumMod val="50000"/>
                  </a:srgb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19-4D77-B7D3-962497236AB2}"/>
              </c:ext>
            </c:extLst>
          </c:dPt>
          <c:dPt>
            <c:idx val="8"/>
            <c:bubble3D val="0"/>
            <c:spPr>
              <a:pattFill prst="lgGrid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919-4D77-B7D3-962497236AB2}"/>
              </c:ext>
            </c:extLst>
          </c:dPt>
          <c:dPt>
            <c:idx val="9"/>
            <c:bubble3D val="0"/>
            <c:spPr>
              <a:pattFill prst="pct40">
                <a:fgClr>
                  <a:srgbClr val="A5A5A5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919-4D77-B7D3-962497236AB2}"/>
              </c:ext>
            </c:extLst>
          </c:dPt>
          <c:dPt>
            <c:idx val="10"/>
            <c:bubble3D val="0"/>
            <c:spPr>
              <a:pattFill prst="diagBrick">
                <a:fgClr>
                  <a:srgbClr val="C0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919-4D77-B7D3-962497236AB2}"/>
              </c:ext>
            </c:extLst>
          </c:dPt>
          <c:dPt>
            <c:idx val="11"/>
            <c:bubble3D val="0"/>
            <c:spPr>
              <a:pattFill prst="lgCheck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919-4D77-B7D3-962497236AB2}"/>
              </c:ext>
            </c:extLst>
          </c:dPt>
          <c:dPt>
            <c:idx val="12"/>
            <c:bubble3D val="0"/>
            <c:spPr>
              <a:pattFill prst="narHorz">
                <a:fgClr>
                  <a:srgbClr val="92D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919-4D77-B7D3-962497236AB2}"/>
              </c:ext>
            </c:extLst>
          </c:dPt>
          <c:dPt>
            <c:idx val="13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919-4D77-B7D3-962497236AB2}"/>
              </c:ext>
            </c:extLst>
          </c:dPt>
          <c:dLbls>
            <c:dLbl>
              <c:idx val="0"/>
              <c:layout>
                <c:manualLayout>
                  <c:x val="-1.7061207080400938E-2"/>
                  <c:y val="-9.7361004355623879E-2"/>
                </c:manualLayout>
              </c:layout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919-4D77-B7D3-962497236AB2}"/>
                </c:ext>
              </c:extLst>
            </c:dLbl>
            <c:dLbl>
              <c:idx val="1"/>
              <c:layout>
                <c:manualLayout>
                  <c:x val="4.2653017701002348E-2"/>
                  <c:y val="-5.8929028952088139E-2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919-4D77-B7D3-962497236AB2}"/>
                </c:ext>
              </c:extLst>
            </c:dLbl>
            <c:dLbl>
              <c:idx val="2"/>
              <c:layout>
                <c:manualLayout>
                  <c:x val="7.8908082746854263E-2"/>
                  <c:y val="-7.6863950807071479E-3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919-4D77-B7D3-962497236AB2}"/>
                </c:ext>
              </c:extLst>
            </c:dLbl>
            <c:dLbl>
              <c:idx val="3"/>
              <c:layout>
                <c:manualLayout>
                  <c:x val="7.6775431861804064E-2"/>
                  <c:y val="3.8431975403535719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919-4D77-B7D3-962497236AB2}"/>
                </c:ext>
              </c:extLst>
            </c:dLbl>
            <c:dLbl>
              <c:idx val="4"/>
              <c:layout>
                <c:manualLayout>
                  <c:x val="5.9714224781403286E-2"/>
                  <c:y val="5.8929028952088139E-2"/>
                </c:manualLayout>
              </c:layout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919-4D77-B7D3-962497236AB2}"/>
                </c:ext>
              </c:extLst>
            </c:dLbl>
            <c:dLbl>
              <c:idx val="5"/>
              <c:layout>
                <c:manualLayout>
                  <c:x val="1.7061207080400938E-2"/>
                  <c:y val="2.5621316935690495E-2"/>
                </c:manualLayout>
              </c:layout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919-4D77-B7D3-962497236AB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919-4D77-B7D3-962497236AB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2602A01-9141-4C0B-BE1C-FB5253D64B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C149D8-EF77-48BF-BC8B-E2DBA8BEED6F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F919-4D77-B7D3-962497236AB2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12AFC05-3C41-49E5-92CF-C2BF1040EF9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BB04B430-8E61-4EE4-A364-9B7D56D22FE9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F919-4D77-B7D3-962497236AB2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073BB26-761F-4EF1-B314-C3594501E60F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71D90683-9EEA-4CB4-B22D-6D24EFB9FB75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F919-4D77-B7D3-962497236AB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A50FD28-911E-4B69-8C10-A492E5241C7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E4BF364-3384-498E-A634-154B29BFB0D2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F919-4D77-B7D3-962497236AB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1AD9871-C2CF-4C6E-94C9-885AAC22D920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BEAA2BC-262D-4446-8963-158568AF6C2B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F919-4D77-B7D3-962497236AB2}"/>
                </c:ext>
              </c:extLst>
            </c:dLbl>
            <c:dLbl>
              <c:idx val="12"/>
              <c:layout>
                <c:manualLayout>
                  <c:x val="-2.7724461505651526E-2"/>
                  <c:y val="2.0497053548552371E-2"/>
                </c:manualLayout>
              </c:layout>
              <c:tx>
                <c:rich>
                  <a:bodyPr/>
                  <a:lstStyle/>
                  <a:p>
                    <a:fld id="{A1213D51-667C-4BE3-9ACF-4267E5DD27B9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E03EA837-97A0-4610-ACFC-6AB99467F829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919-4D77-B7D3-962497236AB2}"/>
                </c:ext>
              </c:extLst>
            </c:dLbl>
            <c:dLbl>
              <c:idx val="13"/>
              <c:layout>
                <c:manualLayout>
                  <c:x val="-0.10236724248240563"/>
                  <c:y val="-4.0994107097104805E-2"/>
                </c:manualLayout>
              </c:layout>
              <c:tx>
                <c:rich>
                  <a:bodyPr/>
                  <a:lstStyle/>
                  <a:p>
                    <a:fld id="{11A00BE0-AB11-4589-B28C-86A1E6910B6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954BC27B-39F2-4675-BFF7-3A543A80EB3E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F919-4D77-B7D3-962497236A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問2!$N$4:$N$17</c:f>
              <c:strCache>
                <c:ptCount val="14"/>
                <c:pt idx="0">
                  <c:v>16～19歳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  <c:pt idx="11">
                  <c:v>70～74歳</c:v>
                </c:pt>
                <c:pt idx="12">
                  <c:v>75歳以上</c:v>
                </c:pt>
                <c:pt idx="13">
                  <c:v>（無効回答）</c:v>
                </c:pt>
              </c:strCache>
            </c:strRef>
          </c:cat>
          <c:val>
            <c:numRef>
              <c:f>問2!$P$4:$P$17</c:f>
              <c:numCache>
                <c:formatCode>0.0"%"</c:formatCode>
                <c:ptCount val="14"/>
                <c:pt idx="0">
                  <c:v>1.6</c:v>
                </c:pt>
                <c:pt idx="1">
                  <c:v>1.7</c:v>
                </c:pt>
                <c:pt idx="2">
                  <c:v>3.3</c:v>
                </c:pt>
                <c:pt idx="3">
                  <c:v>4.9000000000000004</c:v>
                </c:pt>
                <c:pt idx="4">
                  <c:v>4.5</c:v>
                </c:pt>
                <c:pt idx="5">
                  <c:v>7.4</c:v>
                </c:pt>
                <c:pt idx="6">
                  <c:v>8.9</c:v>
                </c:pt>
                <c:pt idx="7">
                  <c:v>9.8000000000000007</c:v>
                </c:pt>
                <c:pt idx="8">
                  <c:v>10.199999999999999</c:v>
                </c:pt>
                <c:pt idx="9">
                  <c:v>9.3000000000000007</c:v>
                </c:pt>
                <c:pt idx="10">
                  <c:v>7.9</c:v>
                </c:pt>
                <c:pt idx="11">
                  <c:v>15.2</c:v>
                </c:pt>
                <c:pt idx="12">
                  <c:v>14</c:v>
                </c:pt>
                <c:pt idx="1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919-4D77-B7D3-96249723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99-4757-B519-67F3BFA69C14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99-4757-B519-67F3BFA69C14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99-4757-B519-67F3BFA69C14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99-4757-B519-67F3BFA69C14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99-4757-B519-67F3BFA69C14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99-4757-B519-67F3BFA69C14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17F-4727-B03F-0DAFECA0015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99-4757-B519-67F3BFA69C1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99-4757-B519-67F3BFA69C1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B99-4757-B519-67F3BFA69C14}"/>
                </c:ext>
              </c:extLst>
            </c:dLbl>
            <c:dLbl>
              <c:idx val="3"/>
              <c:layout>
                <c:manualLayout>
                  <c:x val="-8.3173384516954579E-2"/>
                  <c:y val="7.942608250064051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99-4757-B519-67F3BFA69C14}"/>
                </c:ext>
              </c:extLst>
            </c:dLbl>
            <c:dLbl>
              <c:idx val="4"/>
              <c:layout>
                <c:manualLayout>
                  <c:x val="-4.9050970356152697E-2"/>
                  <c:y val="0"/>
                </c:manualLayout>
              </c:layout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B99-4757-B519-67F3BFA69C14}"/>
                </c:ext>
              </c:extLst>
            </c:dLbl>
            <c:dLbl>
              <c:idx val="5"/>
              <c:layout>
                <c:manualLayout>
                  <c:x val="-2.5591810620601407E-2"/>
                  <c:y val="-6.4053292339226242E-2"/>
                </c:manualLayout>
              </c:layout>
              <c:tx>
                <c:rich>
                  <a:bodyPr/>
                  <a:lstStyle/>
                  <a:p>
                    <a:fld id="{29D6BB3E-0846-4214-B20C-B5A7FAB4D0A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E7F2A4F2-3552-4B5B-B385-DBD008576C15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B99-4757-B519-67F3BFA69C14}"/>
                </c:ext>
              </c:extLst>
            </c:dLbl>
            <c:dLbl>
              <c:idx val="6"/>
              <c:layout>
                <c:manualLayout>
                  <c:x val="4.0520366815952148E-2"/>
                  <c:y val="-8.9674609274916731E-2"/>
                </c:manualLayout>
              </c:layout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17F-4727-B03F-0DAFECA00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問3!$N$4:$N$10</c:f>
              <c:strCache>
                <c:ptCount val="7"/>
                <c:pt idx="0">
                  <c:v>単身世帯</c:v>
                </c:pt>
                <c:pt idx="1">
                  <c:v>夫婦のみの
世帯</c:v>
                </c:pt>
                <c:pt idx="2">
                  <c:v>夫婦と
子どもの
世帯</c:v>
                </c:pt>
                <c:pt idx="3">
                  <c:v>ひとり親と
子どもの世帯</c:v>
                </c:pt>
                <c:pt idx="4">
                  <c:v>３世代世帯
（親・子・孫）</c:v>
                </c:pt>
                <c:pt idx="5">
                  <c:v>その他</c:v>
                </c:pt>
                <c:pt idx="6">
                  <c:v>（無効回答）</c:v>
                </c:pt>
              </c:strCache>
            </c:strRef>
          </c:cat>
          <c:val>
            <c:numRef>
              <c:f>問3!$P$4:$P$10</c:f>
              <c:numCache>
                <c:formatCode>0.0"%"</c:formatCode>
                <c:ptCount val="7"/>
                <c:pt idx="0">
                  <c:v>17.8</c:v>
                </c:pt>
                <c:pt idx="1">
                  <c:v>29.3</c:v>
                </c:pt>
                <c:pt idx="2">
                  <c:v>39.200000000000003</c:v>
                </c:pt>
                <c:pt idx="3">
                  <c:v>6.2</c:v>
                </c:pt>
                <c:pt idx="4">
                  <c:v>3.4</c:v>
                </c:pt>
                <c:pt idx="5">
                  <c:v>2.5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99-4757-B519-67F3BFA69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308216681248182"/>
          <c:y val="9.5382908880910527E-2"/>
          <c:w val="0.58820161368717794"/>
          <c:h val="0.855681040933799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問4!$R$4:$R$12</c:f>
              <c:strCache>
                <c:ptCount val="9"/>
                <c:pt idx="0">
                  <c:v>配偶者</c:v>
                </c:pt>
                <c:pt idx="1">
                  <c:v>高校生世代～64歳の家族・同居人</c:v>
                </c:pt>
                <c:pt idx="2">
                  <c:v>小・中学生の子ども</c:v>
                </c:pt>
                <c:pt idx="3">
                  <c:v>家族・同居人はいない</c:v>
                </c:pt>
                <c:pt idx="4">
                  <c:v>75歳以上の家族・同居人</c:v>
                </c:pt>
                <c:pt idx="5">
                  <c:v>３歳～５歳の子ども</c:v>
                </c:pt>
                <c:pt idx="6">
                  <c:v>65歳～74歳の家族・同居人</c:v>
                </c:pt>
                <c:pt idx="7">
                  <c:v>０歳～２歳の子ども</c:v>
                </c:pt>
                <c:pt idx="8">
                  <c:v>（無効回答）</c:v>
                </c:pt>
              </c:strCache>
            </c:strRef>
          </c:cat>
          <c:val>
            <c:numRef>
              <c:f>問4!$T$4:$T$12</c:f>
              <c:numCache>
                <c:formatCode>0.0"%"</c:formatCode>
                <c:ptCount val="9"/>
                <c:pt idx="0">
                  <c:v>59.4</c:v>
                </c:pt>
                <c:pt idx="1">
                  <c:v>31.8</c:v>
                </c:pt>
                <c:pt idx="2">
                  <c:v>15</c:v>
                </c:pt>
                <c:pt idx="3">
                  <c:v>14.3</c:v>
                </c:pt>
                <c:pt idx="4">
                  <c:v>7.9</c:v>
                </c:pt>
                <c:pt idx="5">
                  <c:v>5.5</c:v>
                </c:pt>
                <c:pt idx="6">
                  <c:v>4.4000000000000004</c:v>
                </c:pt>
                <c:pt idx="7">
                  <c:v>3.8</c:v>
                </c:pt>
                <c:pt idx="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2F1-85EA-8D80E3BD7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ajorUnit val="10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AA-4A01-A575-00D4504C7A5C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AA-4A01-A575-00D4504C7A5C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AA-4A01-A575-00D4504C7A5C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AA-4A01-A575-00D4504C7A5C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AA-4A01-A575-00D4504C7A5C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AA-4A01-A575-00D4504C7A5C}"/>
              </c:ext>
            </c:extLst>
          </c:dPt>
          <c:dPt>
            <c:idx val="6"/>
            <c:bubble3D val="0"/>
            <c:spPr>
              <a:pattFill prst="ltDnDiag">
                <a:fgClr>
                  <a:srgbClr val="00206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AA-4A01-A575-00D4504C7A5C}"/>
              </c:ext>
            </c:extLst>
          </c:dPt>
          <c:dPt>
            <c:idx val="7"/>
            <c:bubble3D val="0"/>
            <c:spPr>
              <a:pattFill prst="pct70">
                <a:fgClr>
                  <a:srgbClr val="ED7D31">
                    <a:lumMod val="50000"/>
                  </a:srgb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AAA-4A01-A575-00D4504C7A5C}"/>
              </c:ext>
            </c:extLst>
          </c:dPt>
          <c:dPt>
            <c:idx val="8"/>
            <c:bubble3D val="0"/>
            <c:spPr>
              <a:pattFill prst="lgGrid">
                <a:fgClr>
                  <a:srgbClr val="92D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AAA-4A01-A575-00D4504C7A5C}"/>
              </c:ext>
            </c:extLst>
          </c:dPt>
          <c:dPt>
            <c:idx val="9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AAA-4A01-A575-00D4504C7A5C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AAA-4A01-A575-00D4504C7A5C}"/>
              </c:ext>
            </c:extLst>
          </c:dPt>
          <c:dLbls>
            <c:dLbl>
              <c:idx val="0"/>
              <c:layout>
                <c:manualLayout>
                  <c:x val="-2.5591810620601486E-2"/>
                  <c:y val="2.5621316935690495E-3"/>
                </c:manualLayout>
              </c:layout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AAA-4A01-A575-00D4504C7A5C}"/>
                </c:ext>
              </c:extLst>
            </c:dLbl>
            <c:dLbl>
              <c:idx val="1"/>
              <c:layout>
                <c:manualLayout>
                  <c:x val="2.559181062060133E-2"/>
                  <c:y val="-2.5621316935690506E-2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AAA-4A01-A575-00D4504C7A5C}"/>
                </c:ext>
              </c:extLst>
            </c:dLbl>
            <c:dLbl>
              <c:idx val="2"/>
              <c:layout>
                <c:manualLayout>
                  <c:x val="4.0520366815952231E-2"/>
                  <c:y val="7.9426183371967052E-2"/>
                </c:manualLayout>
              </c:layout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08466624013649"/>
                      <c:h val="0.16756341275941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AAA-4A01-A575-00D4504C7A5C}"/>
                </c:ext>
              </c:extLst>
            </c:dLbl>
            <c:dLbl>
              <c:idx val="3"/>
              <c:layout>
                <c:manualLayout>
                  <c:x val="-1.0663254425250587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33AA94F-9936-45FC-884E-257278D0D8E8}" type="CATEGORYNAME">
                      <a:rPr lang="ja-JP" altLang="en-US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D733E34B-1CE1-4EFC-B631-7FF20EC7F70E}" type="VALUE">
                      <a:rPr lang="en-US" altLang="ja-JP" b="1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326508850501172"/>
                      <c:h val="0.247501921598770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AAA-4A01-A575-00D4504C7A5C}"/>
                </c:ext>
              </c:extLst>
            </c:dLbl>
            <c:dLbl>
              <c:idx val="4"/>
              <c:layout>
                <c:manualLayout>
                  <c:x val="2.1327348476833088E-3"/>
                  <c:y val="-1.7934820983656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1994B475-41BC-45C8-A85B-4EDAE1E9CF38}" type="CATEGORYNAME">
                      <a:rPr lang="ja-JP" altLang="en-US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63B49D98-C5C9-4560-9F91-FEE43B8189F2}" type="VALUE">
                      <a:rPr lang="en-US" altLang="ja-JP" b="1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6658136063126464"/>
                      <c:h val="9.68485780169100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AAA-4A01-A575-00D4504C7A5C}"/>
                </c:ext>
              </c:extLst>
            </c:dLbl>
            <c:dLbl>
              <c:idx val="5"/>
              <c:layout>
                <c:manualLayout>
                  <c:x val="9.7731665499586104E-2"/>
                  <c:y val="-3.341060076944741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0412A29-6436-4B5B-AC30-9D4DC3B51F1C}" type="CATEGORYNAME">
                      <a:rPr lang="ja-JP" altLang="en-US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[分類名]</a:t>
                    </a:fld>
                    <a:endParaRPr lang="ja-JP" altLang="en-US" baseline="0"/>
                  </a:p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F0921A5-FA4A-4B1D-A28E-485427AE0007}" type="VALUE">
                      <a:rPr lang="en-US" altLang="ja-JP" b="1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46824617172373"/>
                      <c:h val="0.13579297975915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AAA-4A01-A575-00D4504C7A5C}"/>
                </c:ext>
              </c:extLst>
            </c:dLbl>
            <c:dLbl>
              <c:idx val="6"/>
              <c:layout>
                <c:manualLayout>
                  <c:x val="-1.0663254425250625E-2"/>
                  <c:y val="-9.3943743518056832E-17"/>
                </c:manualLayout>
              </c:layout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AAA-4A01-A575-00D4504C7A5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2602A01-9141-4C0B-BE1C-FB5253D64B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C149D8-EF77-48BF-BC8B-E2DBA8BEED6F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AAA-4A01-A575-00D4504C7A5C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12AFC05-3C41-49E5-92CF-C2BF1040EF9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BB04B430-8E61-4EE4-A364-9B7D56D22FE9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AAA-4A01-A575-00D4504C7A5C}"/>
                </c:ext>
              </c:extLst>
            </c:dLbl>
            <c:dLbl>
              <c:idx val="9"/>
              <c:layout>
                <c:manualLayout>
                  <c:x val="-5.5448923011303088E-2"/>
                  <c:y val="0"/>
                </c:manualLayout>
              </c:layout>
              <c:tx>
                <c:rich>
                  <a:bodyPr/>
                  <a:lstStyle/>
                  <a:p>
                    <a:fld id="{E073BB26-761F-4EF1-B314-C3594501E60F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71D90683-9EEA-4CB4-B22D-6D24EFB9FB75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AAA-4A01-A575-00D4504C7A5C}"/>
                </c:ext>
              </c:extLst>
            </c:dLbl>
            <c:dLbl>
              <c:idx val="10"/>
              <c:layout>
                <c:manualLayout>
                  <c:x val="-1.4928556195350821E-2"/>
                  <c:y val="-5.1242633871380998E-2"/>
                </c:manualLayout>
              </c:layout>
              <c:tx>
                <c:rich>
                  <a:bodyPr/>
                  <a:lstStyle/>
                  <a:p>
                    <a:fld id="{25525404-3D90-459F-939C-1C8A147BBC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FD36887F-DFD7-4674-A155-CB0B6B0C6409}" type="VALUE">
                      <a:rPr lang="en-US" altLang="ja-JP" b="1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EAAA-4A01-A575-00D4504C7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問5!$N$4:$N$14</c:f>
              <c:strCache>
                <c:ptCount val="11"/>
                <c:pt idx="0">
                  <c:v>自営業</c:v>
                </c:pt>
                <c:pt idx="1">
                  <c:v>農業</c:v>
                </c:pt>
                <c:pt idx="2">
                  <c:v>建設業・鉱工業・製造業系の会社員</c:v>
                </c:pt>
                <c:pt idx="3">
                  <c:v>建設業・鉱工業・製造業系以外の商業・サービス業
系などの会社員</c:v>
                </c:pt>
                <c:pt idx="4">
                  <c:v>公務員・団体職員など</c:v>
                </c:pt>
                <c:pt idx="5">
                  <c:v>派遣・契約・嘱託社員，
パート・アルバイト</c:v>
                </c:pt>
                <c:pt idx="6">
                  <c:v>学生</c:v>
                </c:pt>
                <c:pt idx="7">
                  <c:v>家事専業</c:v>
                </c:pt>
                <c:pt idx="8">
                  <c:v>無職</c:v>
                </c:pt>
                <c:pt idx="9">
                  <c:v>その他</c:v>
                </c:pt>
                <c:pt idx="10">
                  <c:v>（無効回答）</c:v>
                </c:pt>
              </c:strCache>
            </c:strRef>
          </c:cat>
          <c:val>
            <c:numRef>
              <c:f>問5!$P$4:$P$14</c:f>
              <c:numCache>
                <c:formatCode>0.0"%"</c:formatCode>
                <c:ptCount val="11"/>
                <c:pt idx="0">
                  <c:v>7.4</c:v>
                </c:pt>
                <c:pt idx="1">
                  <c:v>0.1</c:v>
                </c:pt>
                <c:pt idx="2">
                  <c:v>7.4</c:v>
                </c:pt>
                <c:pt idx="3">
                  <c:v>21.3</c:v>
                </c:pt>
                <c:pt idx="4">
                  <c:v>7.1</c:v>
                </c:pt>
                <c:pt idx="5">
                  <c:v>19.899999999999999</c:v>
                </c:pt>
                <c:pt idx="6">
                  <c:v>2.2000000000000002</c:v>
                </c:pt>
                <c:pt idx="7">
                  <c:v>11.4</c:v>
                </c:pt>
                <c:pt idx="8">
                  <c:v>18.7</c:v>
                </c:pt>
                <c:pt idx="9">
                  <c:v>2.8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AA-4A01-A575-00D4504C7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7B-43BC-8636-978F14780ED2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7B-43BC-8636-978F14780ED2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7B-43BC-8636-978F14780ED2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7B-43BC-8636-978F14780ED2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7B-43BC-8636-978F14780ED2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7B-43BC-8636-978F14780ED2}"/>
              </c:ext>
            </c:extLst>
          </c:dPt>
          <c:dPt>
            <c:idx val="6"/>
            <c:bubble3D val="0"/>
            <c:spPr>
              <a:pattFill prst="ltDnDiag">
                <a:fgClr>
                  <a:srgbClr val="00206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7B-43BC-8636-978F14780ED2}"/>
              </c:ext>
            </c:extLst>
          </c:dPt>
          <c:dPt>
            <c:idx val="7"/>
            <c:bubble3D val="0"/>
            <c:spPr>
              <a:pattFill prst="pct70">
                <a:fgClr>
                  <a:srgbClr val="ED7D31">
                    <a:lumMod val="50000"/>
                  </a:srgb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47B-43BC-8636-978F14780ED2}"/>
              </c:ext>
            </c:extLst>
          </c:dPt>
          <c:dPt>
            <c:idx val="8"/>
            <c:bubble3D val="0"/>
            <c:spPr>
              <a:pattFill prst="lgGrid">
                <a:fgClr>
                  <a:srgbClr val="92D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7B-43BC-8636-978F14780ED2}"/>
              </c:ext>
            </c:extLst>
          </c:dPt>
          <c:dPt>
            <c:idx val="9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47B-43BC-8636-978F14780ED2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47B-43BC-8636-978F14780ED2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7CDA7B2-413F-4E77-899C-AA96BF471C2D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FA050698-4639-4FB5-B6DD-952475C4879C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47B-43BC-8636-978F14780ED2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D68C86B2-D2EB-4FAB-AA1C-76233D257379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3B1A73EF-8A11-4E94-AE70-C4FF13615632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47B-43BC-8636-978F14780ED2}"/>
                </c:ext>
              </c:extLst>
            </c:dLbl>
            <c:dLbl>
              <c:idx val="2"/>
              <c:layout>
                <c:manualLayout>
                  <c:x val="6.2052060242503086E-2"/>
                  <c:y val="-4.09765932565138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7AAF34C2-65F3-4908-A127-8CBF745FC765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938A4451-4594-45F8-8425-F5A999770AE3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47B-43BC-8636-978F14780ED2}"/>
                </c:ext>
              </c:extLst>
            </c:dLbl>
            <c:dLbl>
              <c:idx val="3"/>
              <c:layout>
                <c:manualLayout>
                  <c:x val="4.1409487846401055E-2"/>
                  <c:y val="5.154536123049732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533AA94F-9936-45FC-884E-257278D0D8E8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D733E34B-1CE1-4EFC-B631-7FF20EC7F70E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47B-43BC-8636-978F14780ED2}"/>
                </c:ext>
              </c:extLst>
            </c:dLbl>
            <c:dLbl>
              <c:idx val="4"/>
              <c:layout>
                <c:manualLayout>
                  <c:x val="-1.9399060584161968E-2"/>
                  <c:y val="5.12676927811655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CF19E99E-0EB9-44B6-B6D8-D0FAFB1F158F}" type="CATEGORYNAME">
                      <a:rPr lang="ja-JP" altLang="en-US"/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2618FFEC-FA5E-4803-8723-C499694711DA}" type="VALUE">
                      <a:rPr lang="en-US" altLang="ja-JP" b="1" baseline="0"/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73448496481125"/>
                      <c:h val="0.18191135024340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47B-43BC-8636-978F14780ED2}"/>
                </c:ext>
              </c:extLst>
            </c:dLbl>
            <c:dLbl>
              <c:idx val="5"/>
              <c:layout>
                <c:manualLayout>
                  <c:x val="-8.1575382610892061E-2"/>
                  <c:y val="2.524258630279398E-5"/>
                </c:manualLayout>
              </c:layout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47B-43BC-8636-978F14780ED2}"/>
                </c:ext>
              </c:extLst>
            </c:dLbl>
            <c:dLbl>
              <c:idx val="6"/>
              <c:layout>
                <c:manualLayout>
                  <c:x val="1.9398979314191978E-2"/>
                  <c:y val="0.12807381497668888"/>
                </c:manualLayout>
              </c:layout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47B-43BC-8636-978F14780ED2}"/>
                </c:ext>
              </c:extLst>
            </c:dLbl>
            <c:dLbl>
              <c:idx val="7"/>
              <c:layout>
                <c:manualLayout>
                  <c:x val="-0.10944919440329477"/>
                  <c:y val="8.96368278429361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62602A01-9141-4C0B-BE1C-FB5253D64BDC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3BC149D8-EF77-48BF-BC8B-E2DBA8BEED6F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47B-43BC-8636-978F14780ED2}"/>
                </c:ext>
              </c:extLst>
            </c:dLbl>
            <c:dLbl>
              <c:idx val="8"/>
              <c:layout>
                <c:manualLayout>
                  <c:x val="-6.0329787036919644E-2"/>
                  <c:y val="2.0482036466853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812AFC05-3C41-49E5-92CF-C2BF1040EF91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BB04B430-8E61-4EE4-A364-9B7D56D22FE9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47B-43BC-8636-978F14780ED2}"/>
                </c:ext>
              </c:extLst>
            </c:dLbl>
            <c:dLbl>
              <c:idx val="9"/>
              <c:layout>
                <c:manualLayout>
                  <c:x val="-2.5249766998995827E-2"/>
                  <c:y val="-4.87006227245070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E073BB26-761F-4EF1-B314-C3594501E60F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71D90683-9EEA-4CB4-B22D-6D24EFB9FB75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47B-43BC-8636-978F14780ED2}"/>
                </c:ext>
              </c:extLst>
            </c:dLbl>
            <c:dLbl>
              <c:idx val="10"/>
              <c:layout>
                <c:manualLayout>
                  <c:x val="3.4041552360453774E-2"/>
                  <c:y val="-8.71679009618233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EA46F911-1C56-433B-8AF3-FF6882D033E6}" type="CATEGORYNAME">
                      <a:rPr lang="ja-JP" altLang="en-US"/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C2BF420E-58AA-429D-9F38-1F21751BD0E1}" type="VALUE">
                      <a:rPr lang="en-US" altLang="ja-JP" b="1" baseline="0"/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447B-43BC-8636-978F14780ED2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'問5-1'!$N$4:$N$14</c:f>
              <c:strCache>
                <c:ptCount val="11"/>
                <c:pt idx="0">
                  <c:v>自宅</c:v>
                </c:pt>
                <c:pt idx="1">
                  <c:v>市内（自宅以外）</c:v>
                </c:pt>
                <c:pt idx="2">
                  <c:v>府中市</c:v>
                </c:pt>
                <c:pt idx="3">
                  <c:v>三鷹市</c:v>
                </c:pt>
                <c:pt idx="4">
                  <c:v>多摩地域
（府中市・三鷹市・
島しょ以外）</c:v>
                </c:pt>
                <c:pt idx="5">
                  <c:v>世田谷区</c:v>
                </c:pt>
                <c:pt idx="6">
                  <c:v>東京23区内
（世田谷区以外）</c:v>
                </c:pt>
                <c:pt idx="7">
                  <c:v>神奈川県</c:v>
                </c:pt>
                <c:pt idx="8">
                  <c:v>関東近県
（神奈川県以外）</c:v>
                </c:pt>
                <c:pt idx="9">
                  <c:v>その他</c:v>
                </c:pt>
                <c:pt idx="10">
                  <c:v>（無効回答）</c:v>
                </c:pt>
              </c:strCache>
            </c:strRef>
          </c:cat>
          <c:val>
            <c:numRef>
              <c:f>'問5-1'!$P$4:$P$14</c:f>
              <c:numCache>
                <c:formatCode>0.0"%"</c:formatCode>
                <c:ptCount val="11"/>
                <c:pt idx="0">
                  <c:v>8.1999999999999993</c:v>
                </c:pt>
                <c:pt idx="1">
                  <c:v>22.5</c:v>
                </c:pt>
                <c:pt idx="2">
                  <c:v>3.3</c:v>
                </c:pt>
                <c:pt idx="3">
                  <c:v>3.4</c:v>
                </c:pt>
                <c:pt idx="4">
                  <c:v>10.4</c:v>
                </c:pt>
                <c:pt idx="5">
                  <c:v>6.2</c:v>
                </c:pt>
                <c:pt idx="6">
                  <c:v>37.4</c:v>
                </c:pt>
                <c:pt idx="7">
                  <c:v>3.3</c:v>
                </c:pt>
                <c:pt idx="8">
                  <c:v>1.5</c:v>
                </c:pt>
                <c:pt idx="9">
                  <c:v>1.3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47B-43BC-8636-978F1478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62537668902498"/>
          <c:y val="9.01065719028495E-2"/>
          <c:w val="0.58357198405754829"/>
          <c:h val="0.86887187669624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問6!$R$4:$R$13</c:f>
              <c:strCache>
                <c:ptCount val="10"/>
                <c:pt idx="0">
                  <c:v>LINE（ライン）</c:v>
                </c:pt>
                <c:pt idx="1">
                  <c:v>YouTube（ユーチューブ）</c:v>
                </c:pt>
                <c:pt idx="2">
                  <c:v>Instagram（インスタグラム）</c:v>
                </c:pt>
                <c:pt idx="3">
                  <c:v>X（エックス（旧Twitter（ツイッター）））</c:v>
                </c:pt>
                <c:pt idx="4">
                  <c:v>Facebook（フェイスブック）</c:v>
                </c:pt>
                <c:pt idx="5">
                  <c:v>TikTok（ティックトック）</c:v>
                </c:pt>
                <c:pt idx="6">
                  <c:v>その他のSNS</c:v>
                </c:pt>
                <c:pt idx="7">
                  <c:v>閲覧・活用していない</c:v>
                </c:pt>
                <c:pt idx="8">
                  <c:v>閲覧できる機器（スマートフォン等）を持っていない</c:v>
                </c:pt>
                <c:pt idx="9">
                  <c:v>（無効回答）</c:v>
                </c:pt>
              </c:strCache>
            </c:strRef>
          </c:cat>
          <c:val>
            <c:numRef>
              <c:f>問6!$T$4:$T$13</c:f>
              <c:numCache>
                <c:formatCode>0.0"%"</c:formatCode>
                <c:ptCount val="10"/>
                <c:pt idx="0">
                  <c:v>76.900000000000006</c:v>
                </c:pt>
                <c:pt idx="1">
                  <c:v>58.8</c:v>
                </c:pt>
                <c:pt idx="2">
                  <c:v>35.5</c:v>
                </c:pt>
                <c:pt idx="3">
                  <c:v>28.8</c:v>
                </c:pt>
                <c:pt idx="4">
                  <c:v>15</c:v>
                </c:pt>
                <c:pt idx="5">
                  <c:v>7.9</c:v>
                </c:pt>
                <c:pt idx="6">
                  <c:v>1.5</c:v>
                </c:pt>
                <c:pt idx="7">
                  <c:v>8.5</c:v>
                </c:pt>
                <c:pt idx="8">
                  <c:v>3.6</c:v>
                </c:pt>
                <c:pt idx="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D-42B6-B38D-9C00401A5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284072"/>
        <c:axId val="735287352"/>
      </c:barChart>
      <c:catAx>
        <c:axId val="735284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7352"/>
        <c:crosses val="autoZero"/>
        <c:auto val="1"/>
        <c:lblAlgn val="ctr"/>
        <c:lblOffset val="100"/>
        <c:noMultiLvlLbl val="0"/>
      </c:catAx>
      <c:valAx>
        <c:axId val="735287352"/>
        <c:scaling>
          <c:orientation val="minMax"/>
          <c:max val="80"/>
        </c:scaling>
        <c:delete val="0"/>
        <c:axPos val="t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35284072"/>
        <c:crosses val="autoZero"/>
        <c:crossBetween val="between"/>
        <c:min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87-44D7-BAD1-F1F2FEDFE519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87-44D7-BAD1-F1F2FEDFE519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87-44D7-BAD1-F1F2FEDFE519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87-44D7-BAD1-F1F2FEDFE519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87-44D7-BAD1-F1F2FEDFE519}"/>
              </c:ext>
            </c:extLst>
          </c:dPt>
          <c:dPt>
            <c:idx val="5"/>
            <c:bubble3D val="0"/>
            <c:spPr>
              <a:pattFill prst="openDmnd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87-44D7-BAD1-F1F2FEDFE519}"/>
              </c:ext>
            </c:extLst>
          </c:dPt>
          <c:dPt>
            <c:idx val="6"/>
            <c:bubble3D val="0"/>
            <c:spPr>
              <a:pattFill prst="ltDnDiag">
                <a:fgClr>
                  <a:srgbClr val="00206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87-44D7-BAD1-F1F2FEDFE519}"/>
              </c:ext>
            </c:extLst>
          </c:dPt>
          <c:dPt>
            <c:idx val="7"/>
            <c:bubble3D val="0"/>
            <c:spPr>
              <a:pattFill prst="pct70">
                <a:fgClr>
                  <a:srgbClr val="ED7D31">
                    <a:lumMod val="50000"/>
                  </a:srgb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87-44D7-BAD1-F1F2FEDFE519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87-44D7-BAD1-F1F2FEDFE519}"/>
              </c:ext>
            </c:extLst>
          </c:dPt>
          <c:dLbls>
            <c:dLbl>
              <c:idx val="0"/>
              <c:layout>
                <c:manualLayout>
                  <c:x val="-1.4928556195350978E-2"/>
                  <c:y val="2.3059185242121444E-2"/>
                </c:manualLayout>
              </c:layout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67809901881267"/>
                      <c:h val="0.127594158339738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487-44D7-BAD1-F1F2FEDFE519}"/>
                </c:ext>
              </c:extLst>
            </c:dLbl>
            <c:dLbl>
              <c:idx val="1"/>
              <c:layout>
                <c:manualLayout>
                  <c:x val="1.4928556195350821E-2"/>
                  <c:y val="-9.3943743518056832E-17"/>
                </c:manualLayout>
              </c:layout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487-44D7-BAD1-F1F2FEDFE51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487-44D7-BAD1-F1F2FEDFE519}"/>
                </c:ext>
              </c:extLst>
            </c:dLbl>
            <c:dLbl>
              <c:idx val="3"/>
              <c:layout>
                <c:manualLayout>
                  <c:x val="-1.9193857965451054E-2"/>
                  <c:y val="4.3556238790673843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487-44D7-BAD1-F1F2FEDFE519}"/>
                </c:ext>
              </c:extLst>
            </c:dLbl>
            <c:dLbl>
              <c:idx val="4"/>
              <c:layout>
                <c:manualLayout>
                  <c:x val="-0.1287738264962561"/>
                  <c:y val="0.1268257205743209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  <a:cs typeface="+mn-cs"/>
                      </a:defRPr>
                    </a:pPr>
                    <a:fld id="{1994B475-41BC-45C8-A85B-4EDAE1E9CF38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[分類名]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200">
                        <a:solidFill>
                          <a:sysClr val="windowText" lastClr="000000"/>
                        </a:solidFill>
                        <a:latin typeface="BIZ UDPゴシック" panose="020B0400000000000000" pitchFamily="50" charset="-128"/>
                        <a:ea typeface="BIZ UDPゴシック" panose="020B0400000000000000" pitchFamily="50" charset="-128"/>
                      </a:defRPr>
                    </a:pPr>
                    <a:fld id="{63B49D98-C5C9-4560-9F91-FEE43B8189F2}" type="VALUE">
                      <a:rPr lang="en-US" altLang="ja-JP" b="1">
                        <a:solidFill>
                          <a:sysClr val="windowText" lastClr="000000"/>
                        </a:solidFill>
                      </a:rPr>
                      <a:pPr>
                        <a:defRPr sz="1200">
                          <a:solidFill>
                            <a:sysClr val="windowText" lastClr="000000"/>
                          </a:solidFill>
                          <a:latin typeface="BIZ UDPゴシック" panose="020B0400000000000000" pitchFamily="50" charset="-128"/>
                          <a:ea typeface="BIZ UDPゴシック" panose="020B0400000000000000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BIZ UDPゴシック" panose="020B0400000000000000" pitchFamily="50" charset="-128"/>
                      <a:ea typeface="BIZ UDP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810833866496055"/>
                      <c:h val="0.13937996413015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487-44D7-BAD1-F1F2FEDFE519}"/>
                </c:ext>
              </c:extLst>
            </c:dLbl>
            <c:dLbl>
              <c:idx val="5"/>
              <c:layout>
                <c:manualLayout>
                  <c:x val="-0.2687140115163148"/>
                  <c:y val="5.1242633871380989E-3"/>
                </c:manualLayout>
              </c:layout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487-44D7-BAD1-F1F2FEDFE519}"/>
                </c:ext>
              </c:extLst>
            </c:dLbl>
            <c:dLbl>
              <c:idx val="6"/>
              <c:layout>
                <c:manualLayout>
                  <c:x val="-0.15994881637875882"/>
                  <c:y val="-4.6118370484242888E-2"/>
                </c:manualLayout>
              </c:layout>
              <c:tx>
                <c:rich>
                  <a:bodyPr/>
                  <a:lstStyle/>
                  <a:p>
                    <a:fld id="{365AEF95-21B5-45EE-A56C-CF313989D9B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DC47749-F271-41C8-8F13-C349830FE47A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487-44D7-BAD1-F1F2FEDFE519}"/>
                </c:ext>
              </c:extLst>
            </c:dLbl>
            <c:dLbl>
              <c:idx val="7"/>
              <c:layout>
                <c:manualLayout>
                  <c:x val="-4.4785668586052464E-2"/>
                  <c:y val="-8.9674609274916731E-2"/>
                </c:manualLayout>
              </c:layout>
              <c:tx>
                <c:rich>
                  <a:bodyPr/>
                  <a:lstStyle/>
                  <a:p>
                    <a:fld id="{62602A01-9141-4C0B-BE1C-FB5253D64B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C149D8-EF77-48BF-BC8B-E2DBA8BEED6F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487-44D7-BAD1-F1F2FEDFE519}"/>
                </c:ext>
              </c:extLst>
            </c:dLbl>
            <c:dLbl>
              <c:idx val="8"/>
              <c:layout>
                <c:manualLayout>
                  <c:x val="7.0377479206653798E-2"/>
                  <c:y val="-7.9426082500640538E-2"/>
                </c:manualLayout>
              </c:layout>
              <c:tx>
                <c:rich>
                  <a:bodyPr/>
                  <a:lstStyle/>
                  <a:p>
                    <a:fld id="{812AFC05-3C41-49E5-92CF-C2BF1040EF9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BB04B430-8E61-4EE4-A364-9B7D56D22FE9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487-44D7-BAD1-F1F2FEDFE5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問7!$N$4:$N$12</c:f>
              <c:strCache>
                <c:ptCount val="9"/>
                <c:pt idx="0">
                  <c:v>一戸建て（持ち家）</c:v>
                </c:pt>
                <c:pt idx="1">
                  <c:v>一戸建て（借家）</c:v>
                </c:pt>
                <c:pt idx="2">
                  <c:v>集合住宅（分譲）</c:v>
                </c:pt>
                <c:pt idx="3">
                  <c:v>集合住宅（賃貸）</c:v>
                </c:pt>
                <c:pt idx="4">
                  <c:v>公営住宅（公団，
公社，都営，市営）</c:v>
                </c:pt>
                <c:pt idx="5">
                  <c:v>社宅・官舎</c:v>
                </c:pt>
                <c:pt idx="6">
                  <c:v>シェアハウス</c:v>
                </c:pt>
                <c:pt idx="7">
                  <c:v>その他</c:v>
                </c:pt>
                <c:pt idx="8">
                  <c:v>（無効回答）</c:v>
                </c:pt>
              </c:strCache>
            </c:strRef>
          </c:cat>
          <c:val>
            <c:numRef>
              <c:f>問7!$P$4:$P$12</c:f>
              <c:numCache>
                <c:formatCode>0.0"%"</c:formatCode>
                <c:ptCount val="9"/>
                <c:pt idx="0">
                  <c:v>40.9</c:v>
                </c:pt>
                <c:pt idx="1">
                  <c:v>1.7</c:v>
                </c:pt>
                <c:pt idx="2">
                  <c:v>26.1</c:v>
                </c:pt>
                <c:pt idx="3">
                  <c:v>22.3</c:v>
                </c:pt>
                <c:pt idx="4">
                  <c:v>6.7</c:v>
                </c:pt>
                <c:pt idx="5">
                  <c:v>0.7</c:v>
                </c:pt>
                <c:pt idx="6">
                  <c:v>0</c:v>
                </c:pt>
                <c:pt idx="7">
                  <c:v>0.2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87-44D7-BAD1-F1F2FEDF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7443360120527"/>
          <c:y val="0.18743338900819215"/>
          <c:w val="0.50659613494259159"/>
          <c:h val="0.62779138253651312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CF-4F80-9611-8F614DCB39C7}"/>
              </c:ext>
            </c:extLst>
          </c:dPt>
          <c:dPt>
            <c:idx val="1"/>
            <c:bubble3D val="0"/>
            <c:spPr>
              <a:pattFill prst="pct2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CF-4F80-9611-8F614DCB39C7}"/>
              </c:ext>
            </c:extLst>
          </c:dPt>
          <c:dPt>
            <c:idx val="2"/>
            <c:bubble3D val="0"/>
            <c:spPr>
              <a:pattFill prst="smGrid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CF-4F80-9611-8F614DCB39C7}"/>
              </c:ext>
            </c:extLst>
          </c:dPt>
          <c:dPt>
            <c:idx val="3"/>
            <c:bubble3D val="0"/>
            <c:spPr>
              <a:pattFill prst="wdDnDiag">
                <a:fgClr>
                  <a:srgbClr val="00B05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CF-4F80-9611-8F614DCB39C7}"/>
              </c:ext>
            </c:extLst>
          </c:dPt>
          <c:dPt>
            <c:idx val="4"/>
            <c:bubble3D val="0"/>
            <c:spPr>
              <a:pattFill prst="pct30">
                <a:fgClr>
                  <a:srgbClr val="00B0F0"/>
                </a:fgClr>
                <a:bgClr>
                  <a:schemeClr val="bg1"/>
                </a:bgClr>
              </a:patt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CF-4F80-9611-8F614DCB39C7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CF-4F80-9611-8F614DCB39C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7CDA7B2-413F-4E77-899C-AA96BF471C2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A050698-4639-4FB5-B6DD-952475C4879C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CF-4F80-9611-8F614DCB39C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8C86B2-D2EB-4FAB-AA1C-76233D25737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B1A73EF-8A11-4E94-AE70-C4FF1361563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CF-4F80-9611-8F614DCB39C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AAF34C2-65F3-4908-A127-8CBF745FC76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938A4451-4594-45F8-8425-F5A999770AE3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BCF-4F80-9611-8F614DCB39C7}"/>
                </c:ext>
              </c:extLst>
            </c:dLbl>
            <c:dLbl>
              <c:idx val="3"/>
              <c:layout>
                <c:manualLayout>
                  <c:x val="2.7724461505651516E-2"/>
                  <c:y val="-2.305908437079502E-2"/>
                </c:manualLayout>
              </c:layout>
              <c:tx>
                <c:rich>
                  <a:bodyPr/>
                  <a:lstStyle/>
                  <a:p>
                    <a:fld id="{533AA94F-9936-45FC-884E-257278D0D8E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33E34B-1CE1-4EFC-B631-7FF20EC7F70E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98955001066324"/>
                      <c:h val="0.16756341275941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CF-4F80-9611-8F614DCB39C7}"/>
                </c:ext>
              </c:extLst>
            </c:dLbl>
            <c:dLbl>
              <c:idx val="4"/>
              <c:layout>
                <c:manualLayout>
                  <c:x val="0"/>
                  <c:y val="7.6863950807071479E-3"/>
                </c:manualLayout>
              </c:layout>
              <c:tx>
                <c:rich>
                  <a:bodyPr/>
                  <a:lstStyle/>
                  <a:p>
                    <a:fld id="{1994B475-41BC-45C8-A85B-4EDAE1E9CF38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3B49D98-C5C9-4560-9F91-FEE43B8189F2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BCF-4F80-9611-8F614DCB39C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0412A29-6436-4B5B-AC30-9D4DC3B51F1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F0921A5-FA4A-4B1D-A28E-485427AE0007}" type="VALUE">
                      <a:rPr lang="en-US" altLang="ja-JP" b="1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BCF-4F80-9611-8F614DCB39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問8!$N$4:$N$9</c:f>
              <c:strCache>
                <c:ptCount val="6"/>
                <c:pt idx="0">
                  <c:v>西部地域</c:v>
                </c:pt>
                <c:pt idx="1">
                  <c:v>北部地域</c:v>
                </c:pt>
                <c:pt idx="2">
                  <c:v>南部地域
（中心市街地）</c:v>
                </c:pt>
                <c:pt idx="3">
                  <c:v>南部地域
（中心市街地以外）</c:v>
                </c:pt>
                <c:pt idx="4">
                  <c:v>東部地域</c:v>
                </c:pt>
                <c:pt idx="5">
                  <c:v>（無効回答）</c:v>
                </c:pt>
              </c:strCache>
            </c:strRef>
          </c:cat>
          <c:val>
            <c:numRef>
              <c:f>問8!$P$4:$P$9</c:f>
              <c:numCache>
                <c:formatCode>0.0"%"</c:formatCode>
                <c:ptCount val="6"/>
                <c:pt idx="0">
                  <c:v>18.399999999999999</c:v>
                </c:pt>
                <c:pt idx="1">
                  <c:v>19.600000000000001</c:v>
                </c:pt>
                <c:pt idx="2">
                  <c:v>15.5</c:v>
                </c:pt>
                <c:pt idx="3">
                  <c:v>20.2</c:v>
                </c:pt>
                <c:pt idx="4">
                  <c:v>23.6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CF-4F80-9611-8F614DCB3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805463-2DA6-4829-BEEE-C7AD43498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0AD3A9-9039-46F4-881D-2FBC3008A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25854</xdr:colOff>
      <xdr:row>1</xdr:row>
      <xdr:rowOff>100012</xdr:rowOff>
    </xdr:from>
    <xdr:to>
      <xdr:col>10</xdr:col>
      <xdr:colOff>125815</xdr:colOff>
      <xdr:row>22</xdr:row>
      <xdr:rowOff>12246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8885A91-10C8-4409-A513-35B3A7875285}"/>
            </a:ext>
          </a:extLst>
        </xdr:cNvPr>
        <xdr:cNvGrpSpPr/>
      </xdr:nvGrpSpPr>
      <xdr:grpSpPr>
        <a:xfrm>
          <a:off x="294795" y="346541"/>
          <a:ext cx="6016667" cy="5324676"/>
          <a:chOff x="295275" y="345099"/>
          <a:chExt cx="6038119" cy="5112726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CFC408F3-9BF9-66F3-6FF3-B4D3766B382A}"/>
              </a:ext>
            </a:extLst>
          </xdr:cNvPr>
          <xdr:cNvGraphicFramePr>
            <a:graphicFrameLocks/>
          </xdr:cNvGraphicFramePr>
        </xdr:nvGraphicFramePr>
        <xdr:xfrm>
          <a:off x="295275" y="501015"/>
          <a:ext cx="5955030" cy="49568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D1866C-8249-9125-E58E-ECF7F865183B}"/>
              </a:ext>
            </a:extLst>
          </xdr:cNvPr>
          <xdr:cNvGrpSpPr/>
        </xdr:nvGrpSpPr>
        <xdr:grpSpPr>
          <a:xfrm>
            <a:off x="3715486" y="4666759"/>
            <a:ext cx="2338063" cy="645273"/>
            <a:chOff x="3522209" y="4624786"/>
            <a:chExt cx="2364241" cy="67111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3300A595-781F-2F7D-F0CF-9C2E36FC01DA}"/>
                </a:ext>
              </a:extLst>
            </xdr:cNvPr>
            <xdr:cNvSpPr/>
          </xdr:nvSpPr>
          <xdr:spPr>
            <a:xfrm>
              <a:off x="4619625" y="4663917"/>
              <a:ext cx="1266825" cy="63198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>
              <a:noAutofit/>
            </a:bodyPr>
            <a:lstStyle/>
            <a:p>
              <a:pPr algn="ctr"/>
              <a:r>
                <a:rPr kumimoji="1" lang="ja-JP" altLang="en-US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東京</a:t>
              </a:r>
              <a:r>
                <a:rPr kumimoji="1" lang="en-US" altLang="ja-JP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23</a:t>
              </a:r>
              <a:r>
                <a:rPr kumimoji="1" lang="ja-JP" altLang="en-US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区内</a:t>
              </a:r>
              <a:endPara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2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36.4%</a:t>
              </a:r>
              <a:endParaRPr kumimoji="1" lang="ja-JP" altLang="en-US" sz="12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3158951D-A01E-6313-C611-B48B4582238C}"/>
                </a:ext>
              </a:extLst>
            </xdr:cNvPr>
            <xdr:cNvGrpSpPr/>
          </xdr:nvGrpSpPr>
          <xdr:grpSpPr>
            <a:xfrm>
              <a:off x="3522209" y="4624786"/>
              <a:ext cx="1510652" cy="355123"/>
              <a:chOff x="3522209" y="4624786"/>
              <a:chExt cx="1510652" cy="355123"/>
            </a:xfrm>
          </xdr:grpSpPr>
          <xdr:sp macro="" textlink="">
            <xdr:nvSpPr>
              <xdr:cNvPr id="12" name="右大かっこ 11">
                <a:extLst>
                  <a:ext uri="{FF2B5EF4-FFF2-40B4-BE49-F238E27FC236}">
                    <a16:creationId xmlns:a16="http://schemas.microsoft.com/office/drawing/2014/main" id="{459A6762-752F-6F44-94B5-CA2A34742CDD}"/>
                  </a:ext>
                </a:extLst>
              </xdr:cNvPr>
              <xdr:cNvSpPr/>
            </xdr:nvSpPr>
            <xdr:spPr>
              <a:xfrm rot="13663285" flipH="1">
                <a:off x="4220374" y="3926621"/>
                <a:ext cx="114321" cy="1510652"/>
              </a:xfrm>
              <a:prstGeom prst="rightBracket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3" name="直線コネクタ 12">
                <a:extLst>
                  <a:ext uri="{FF2B5EF4-FFF2-40B4-BE49-F238E27FC236}">
                    <a16:creationId xmlns:a16="http://schemas.microsoft.com/office/drawing/2014/main" id="{BBDDA3E0-CC9E-CFA4-650F-CE1F6BA2E6B2}"/>
                  </a:ext>
                </a:extLst>
              </xdr:cNvPr>
              <xdr:cNvCxnSpPr>
                <a:stCxn id="12" idx="2"/>
                <a:endCxn id="10" idx="1"/>
              </xdr:cNvCxnSpPr>
            </xdr:nvCxnSpPr>
            <xdr:spPr>
              <a:xfrm>
                <a:off x="4314882" y="4724238"/>
                <a:ext cx="304743" cy="255671"/>
              </a:xfrm>
              <a:prstGeom prst="line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4D4BDB2F-EBF5-FA9D-2AA9-A6BEC2416FF0}"/>
              </a:ext>
            </a:extLst>
          </xdr:cNvPr>
          <xdr:cNvGrpSpPr/>
        </xdr:nvGrpSpPr>
        <xdr:grpSpPr>
          <a:xfrm>
            <a:off x="3465265" y="345099"/>
            <a:ext cx="2868129" cy="1135765"/>
            <a:chOff x="3420615" y="411993"/>
            <a:chExt cx="2761110" cy="1020458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AEFE2237-FEEA-6810-A53C-DE4816535B8A}"/>
                </a:ext>
              </a:extLst>
            </xdr:cNvPr>
            <xdr:cNvSpPr/>
          </xdr:nvSpPr>
          <xdr:spPr>
            <a:xfrm>
              <a:off x="3924300" y="411993"/>
              <a:ext cx="2257425" cy="579908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多摩地域</a:t>
              </a:r>
              <a:endParaRPr kumimoji="1" lang="en-US" altLang="ja-JP" sz="11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（東京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23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区・島しょを除く地域）</a:t>
              </a:r>
              <a:endParaRPr kumimoji="1" lang="en-US" altLang="ja-JP" sz="11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25.1%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EE7856D1-2C11-AF00-2A98-46E37D454E8B}"/>
                </a:ext>
              </a:extLst>
            </xdr:cNvPr>
            <xdr:cNvGrpSpPr/>
          </xdr:nvGrpSpPr>
          <xdr:grpSpPr>
            <a:xfrm>
              <a:off x="3420615" y="991901"/>
              <a:ext cx="2235123" cy="440550"/>
              <a:chOff x="3598116" y="804891"/>
              <a:chExt cx="2235123" cy="525521"/>
            </a:xfrm>
          </xdr:grpSpPr>
          <xdr:sp macro="" textlink="">
            <xdr:nvSpPr>
              <xdr:cNvPr id="8" name="右大かっこ 7">
                <a:extLst>
                  <a:ext uri="{FF2B5EF4-FFF2-40B4-BE49-F238E27FC236}">
                    <a16:creationId xmlns:a16="http://schemas.microsoft.com/office/drawing/2014/main" id="{3B365B53-2DDB-6EEB-2E32-583A4BF02253}"/>
                  </a:ext>
                </a:extLst>
              </xdr:cNvPr>
              <xdr:cNvSpPr/>
            </xdr:nvSpPr>
            <xdr:spPr>
              <a:xfrm rot="17602104">
                <a:off x="4652295" y="149468"/>
                <a:ext cx="126765" cy="2235123"/>
              </a:xfrm>
              <a:prstGeom prst="rightBracket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9" name="直線コネクタ 8">
                <a:extLst>
                  <a:ext uri="{FF2B5EF4-FFF2-40B4-BE49-F238E27FC236}">
                    <a16:creationId xmlns:a16="http://schemas.microsoft.com/office/drawing/2014/main" id="{F5432743-70E6-C0A4-8300-267342FCAD43}"/>
                  </a:ext>
                </a:extLst>
              </xdr:cNvPr>
              <xdr:cNvCxnSpPr>
                <a:stCxn id="6" idx="2"/>
                <a:endCxn id="8" idx="2"/>
              </xdr:cNvCxnSpPr>
            </xdr:nvCxnSpPr>
            <xdr:spPr>
              <a:xfrm flipH="1">
                <a:off x="4738236" y="804891"/>
                <a:ext cx="492277" cy="403955"/>
              </a:xfrm>
              <a:prstGeom prst="line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205741</xdr:rowOff>
    </xdr:from>
    <xdr:to>
      <xdr:col>14</xdr:col>
      <xdr:colOff>0</xdr:colOff>
      <xdr:row>39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3A3FB2-3761-4A55-9C31-5E0BE0A20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209CB1-78A0-4097-9302-67B78D1FE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11702</xdr:rowOff>
    </xdr:from>
    <xdr:to>
      <xdr:col>14</xdr:col>
      <xdr:colOff>0</xdr:colOff>
      <xdr:row>31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428F9B5-5088-4080-8035-7930E5A518C2}"/>
            </a:ext>
          </a:extLst>
        </xdr:cNvPr>
        <xdr:cNvGrpSpPr/>
      </xdr:nvGrpSpPr>
      <xdr:grpSpPr>
        <a:xfrm>
          <a:off x="266700" y="507002"/>
          <a:ext cx="8963025" cy="7170148"/>
          <a:chOff x="266700" y="502920"/>
          <a:chExt cx="9248775" cy="7669530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2D63838A-385D-0527-08E4-D79A116D5434}"/>
              </a:ext>
            </a:extLst>
          </xdr:cNvPr>
          <xdr:cNvGraphicFramePr>
            <a:graphicFrameLocks/>
          </xdr:cNvGraphicFramePr>
        </xdr:nvGraphicFramePr>
        <xdr:xfrm>
          <a:off x="266700" y="502920"/>
          <a:ext cx="9248775" cy="76695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95E2E25A-AFE2-95CC-0BCA-475FD1DCCDCD}"/>
              </a:ext>
            </a:extLst>
          </xdr:cNvPr>
          <xdr:cNvGraphicFramePr>
            <a:graphicFrameLocks/>
          </xdr:cNvGraphicFramePr>
        </xdr:nvGraphicFramePr>
        <xdr:xfrm>
          <a:off x="1655225" y="561395"/>
          <a:ext cx="7490460" cy="12020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25BB23-E10C-4925-9A7F-69BE31FA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8A5DA6-90AC-4C00-8969-B97C93FEC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205742</xdr:rowOff>
    </xdr:from>
    <xdr:to>
      <xdr:col>14</xdr:col>
      <xdr:colOff>0</xdr:colOff>
      <xdr:row>23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EAB861-42AA-43BD-BFB2-A453F296D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18446C-2695-476F-946D-833F8E5DD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124641</xdr:colOff>
      <xdr:row>2</xdr:row>
      <xdr:rowOff>1632</xdr:rowOff>
    </xdr:from>
    <xdr:to>
      <xdr:col>10</xdr:col>
      <xdr:colOff>190500</xdr:colOff>
      <xdr:row>24</xdr:row>
      <xdr:rowOff>97404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D2D0E3F-5BFF-42E8-8EC4-7E2296DA3134}"/>
            </a:ext>
          </a:extLst>
        </xdr:cNvPr>
        <xdr:cNvGrpSpPr/>
      </xdr:nvGrpSpPr>
      <xdr:grpSpPr>
        <a:xfrm>
          <a:off x="257991" y="496932"/>
          <a:ext cx="6142809" cy="5544072"/>
          <a:chOff x="255270" y="491490"/>
          <a:chExt cx="5955030" cy="5549514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6761D1D9-95CC-B123-1DE3-55E5189C38E6}"/>
              </a:ext>
            </a:extLst>
          </xdr:cNvPr>
          <xdr:cNvGraphicFramePr>
            <a:graphicFrameLocks/>
          </xdr:cNvGraphicFramePr>
        </xdr:nvGraphicFramePr>
        <xdr:xfrm>
          <a:off x="255270" y="491490"/>
          <a:ext cx="5955030" cy="49568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500EE263-712E-6055-D704-6A87CE2E0A32}"/>
              </a:ext>
            </a:extLst>
          </xdr:cNvPr>
          <xdr:cNvGrpSpPr/>
        </xdr:nvGrpSpPr>
        <xdr:grpSpPr>
          <a:xfrm>
            <a:off x="326836" y="4831644"/>
            <a:ext cx="2686621" cy="1204462"/>
            <a:chOff x="326836" y="4831644"/>
            <a:chExt cx="2686621" cy="1204462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46471264-0276-D9F0-C77D-2648D0B81DC2}"/>
                </a:ext>
              </a:extLst>
            </xdr:cNvPr>
            <xdr:cNvSpPr/>
          </xdr:nvSpPr>
          <xdr:spPr>
            <a:xfrm>
              <a:off x="326836" y="5313074"/>
              <a:ext cx="1588258" cy="72303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>
              <a:noAutofit/>
            </a:bodyPr>
            <a:lstStyle/>
            <a:p>
              <a:pPr algn="ctr"/>
              <a:r>
                <a:rPr kumimoji="1" lang="ja-JP" altLang="en-US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東京</a:t>
              </a:r>
              <a:r>
                <a:rPr kumimoji="1" lang="en-US" altLang="ja-JP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23</a:t>
              </a:r>
              <a:r>
                <a:rPr kumimoji="1" lang="ja-JP" altLang="en-US" sz="12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区内</a:t>
              </a:r>
              <a:endPara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2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43.6%</a:t>
              </a:r>
              <a:endParaRPr kumimoji="1" lang="ja-JP" altLang="en-US" sz="12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B31940B8-1481-2FF5-C16D-6F567DE4AFB2}"/>
                </a:ext>
              </a:extLst>
            </xdr:cNvPr>
            <xdr:cNvGrpSpPr/>
          </xdr:nvGrpSpPr>
          <xdr:grpSpPr>
            <a:xfrm>
              <a:off x="600856" y="4831644"/>
              <a:ext cx="2412601" cy="481441"/>
              <a:chOff x="600856" y="4857843"/>
              <a:chExt cx="2412601" cy="576093"/>
            </a:xfrm>
          </xdr:grpSpPr>
          <xdr:sp macro="" textlink="">
            <xdr:nvSpPr>
              <xdr:cNvPr id="12" name="右大かっこ 11">
                <a:extLst>
                  <a:ext uri="{FF2B5EF4-FFF2-40B4-BE49-F238E27FC236}">
                    <a16:creationId xmlns:a16="http://schemas.microsoft.com/office/drawing/2014/main" id="{D4B63554-EF60-1854-BF45-E4CDAA6A1799}"/>
                  </a:ext>
                </a:extLst>
              </xdr:cNvPr>
              <xdr:cNvSpPr/>
            </xdr:nvSpPr>
            <xdr:spPr>
              <a:xfrm rot="17141831" flipH="1">
                <a:off x="1707068" y="3751631"/>
                <a:ext cx="200178" cy="2412601"/>
              </a:xfrm>
              <a:prstGeom prst="rightBracket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3" name="直線コネクタ 12">
                <a:extLst>
                  <a:ext uri="{FF2B5EF4-FFF2-40B4-BE49-F238E27FC236}">
                    <a16:creationId xmlns:a16="http://schemas.microsoft.com/office/drawing/2014/main" id="{0E948049-AF8F-D759-9271-F5F3616BB25F}"/>
                  </a:ext>
                </a:extLst>
              </xdr:cNvPr>
              <xdr:cNvCxnSpPr>
                <a:endCxn id="10" idx="0"/>
              </xdr:cNvCxnSpPr>
            </xdr:nvCxnSpPr>
            <xdr:spPr>
              <a:xfrm flipH="1">
                <a:off x="1120965" y="4895515"/>
                <a:ext cx="226207" cy="538421"/>
              </a:xfrm>
              <a:prstGeom prst="line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F42EFFB-F393-5902-B65B-EA90FE35A378}"/>
              </a:ext>
            </a:extLst>
          </xdr:cNvPr>
          <xdr:cNvGrpSpPr/>
        </xdr:nvGrpSpPr>
        <xdr:grpSpPr>
          <a:xfrm>
            <a:off x="3179825" y="3448536"/>
            <a:ext cx="2763471" cy="2592468"/>
            <a:chOff x="3179825" y="3448536"/>
            <a:chExt cx="2763471" cy="2592468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98E20856-9AFB-5C5D-B49F-8AD1784C7179}"/>
                </a:ext>
              </a:extLst>
            </xdr:cNvPr>
            <xdr:cNvSpPr/>
          </xdr:nvSpPr>
          <xdr:spPr>
            <a:xfrm>
              <a:off x="3179825" y="5398520"/>
              <a:ext cx="2428875" cy="64248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>
              <a:spAutoFit/>
            </a:bodyPr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多摩地域</a:t>
              </a:r>
              <a:endParaRPr kumimoji="1" lang="en-US" altLang="ja-JP" sz="11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（東京</a:t>
              </a:r>
              <a:r>
                <a:rPr kumimoji="1" lang="en-US" altLang="ja-JP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23</a:t>
              </a:r>
              <a:r>
                <a:rPr kumimoji="1" lang="ja-JP" altLang="en-US" sz="1100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区・島しょを除く地域）</a:t>
              </a:r>
              <a:endParaRPr kumimoji="1" lang="en-US" altLang="ja-JP" sz="11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17.1%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7E31A14A-D4BD-887C-6247-00963AD5689B}"/>
                </a:ext>
              </a:extLst>
            </xdr:cNvPr>
            <xdr:cNvGrpSpPr/>
          </xdr:nvGrpSpPr>
          <xdr:grpSpPr>
            <a:xfrm>
              <a:off x="5422731" y="3448536"/>
              <a:ext cx="520565" cy="2256609"/>
              <a:chOff x="5422731" y="3448536"/>
              <a:chExt cx="520565" cy="2256609"/>
            </a:xfrm>
          </xdr:grpSpPr>
          <xdr:sp macro="" textlink="">
            <xdr:nvSpPr>
              <xdr:cNvPr id="8" name="右大かっこ 7">
                <a:extLst>
                  <a:ext uri="{FF2B5EF4-FFF2-40B4-BE49-F238E27FC236}">
                    <a16:creationId xmlns:a16="http://schemas.microsoft.com/office/drawing/2014/main" id="{ECFCBF2C-A4FB-A705-B7D0-0C41B60189EB}"/>
                  </a:ext>
                </a:extLst>
              </xdr:cNvPr>
              <xdr:cNvSpPr/>
            </xdr:nvSpPr>
            <xdr:spPr>
              <a:xfrm rot="1224758">
                <a:off x="5422731" y="3448536"/>
                <a:ext cx="178146" cy="1919124"/>
              </a:xfrm>
              <a:prstGeom prst="rightBracket">
                <a:avLst/>
              </a:prstGeom>
              <a:ln w="952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フリーフォーム: 図形 8">
                <a:extLst>
                  <a:ext uri="{FF2B5EF4-FFF2-40B4-BE49-F238E27FC236}">
                    <a16:creationId xmlns:a16="http://schemas.microsoft.com/office/drawing/2014/main" id="{ED42B2C4-5A24-198B-18D5-5A405F416C34}"/>
                  </a:ext>
                </a:extLst>
              </xdr:cNvPr>
              <xdr:cNvSpPr/>
            </xdr:nvSpPr>
            <xdr:spPr>
              <a:xfrm>
                <a:off x="5581346" y="4429125"/>
                <a:ext cx="361950" cy="1276020"/>
              </a:xfrm>
              <a:custGeom>
                <a:avLst/>
                <a:gdLst>
                  <a:gd name="connsiteX0" fmla="*/ 104775 w 466725"/>
                  <a:gd name="connsiteY0" fmla="*/ 0 h 1476375"/>
                  <a:gd name="connsiteX1" fmla="*/ 466725 w 466725"/>
                  <a:gd name="connsiteY1" fmla="*/ 0 h 1476375"/>
                  <a:gd name="connsiteX2" fmla="*/ 466725 w 466725"/>
                  <a:gd name="connsiteY2" fmla="*/ 1400175 h 1476375"/>
                  <a:gd name="connsiteX3" fmla="*/ 28575 w 466725"/>
                  <a:gd name="connsiteY3" fmla="*/ 1400175 h 1476375"/>
                  <a:gd name="connsiteX4" fmla="*/ 0 w 466725"/>
                  <a:gd name="connsiteY4" fmla="*/ 1476375 h 1476375"/>
                  <a:gd name="connsiteX0" fmla="*/ 76200 w 438150"/>
                  <a:gd name="connsiteY0" fmla="*/ 0 h 1400175"/>
                  <a:gd name="connsiteX1" fmla="*/ 438150 w 438150"/>
                  <a:gd name="connsiteY1" fmla="*/ 0 h 1400175"/>
                  <a:gd name="connsiteX2" fmla="*/ 438150 w 438150"/>
                  <a:gd name="connsiteY2" fmla="*/ 1400175 h 1400175"/>
                  <a:gd name="connsiteX3" fmla="*/ 0 w 438150"/>
                  <a:gd name="connsiteY3" fmla="*/ 1400175 h 1400175"/>
                  <a:gd name="connsiteX0" fmla="*/ 0 w 361950"/>
                  <a:gd name="connsiteY0" fmla="*/ 0 h 1400175"/>
                  <a:gd name="connsiteX1" fmla="*/ 361950 w 361950"/>
                  <a:gd name="connsiteY1" fmla="*/ 0 h 1400175"/>
                  <a:gd name="connsiteX2" fmla="*/ 361950 w 361950"/>
                  <a:gd name="connsiteY2" fmla="*/ 1400175 h 1400175"/>
                  <a:gd name="connsiteX3" fmla="*/ 38100 w 361950"/>
                  <a:gd name="connsiteY3" fmla="*/ 1400175 h 140017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361950" h="1400175">
                    <a:moveTo>
                      <a:pt x="0" y="0"/>
                    </a:moveTo>
                    <a:lnTo>
                      <a:pt x="361950" y="0"/>
                    </a:lnTo>
                    <a:lnTo>
                      <a:pt x="361950" y="1400175"/>
                    </a:lnTo>
                    <a:lnTo>
                      <a:pt x="38100" y="1400175"/>
                    </a:lnTo>
                  </a:path>
                </a:pathLst>
              </a:custGeom>
              <a:noFill/>
              <a:ln w="95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205742</xdr:rowOff>
    </xdr:from>
    <xdr:to>
      <xdr:col>14</xdr:col>
      <xdr:colOff>0</xdr:colOff>
      <xdr:row>24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310E13-C970-41C8-996F-29FF93B9A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215265</xdr:rowOff>
    </xdr:from>
    <xdr:to>
      <xdr:col>10</xdr:col>
      <xdr:colOff>19050</xdr:colOff>
      <xdr:row>21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7A4C4F-FA65-4D97-9AF9-4C9FD5ACF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</xdr:row>
      <xdr:rowOff>243840</xdr:rowOff>
    </xdr:from>
    <xdr:to>
      <xdr:col>10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685DE4-3C57-4BC5-A777-44AC72C2B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M3:Q9"/>
  <sheetViews>
    <sheetView tabSelected="1" view="pageBreakPreview" zoomScaleNormal="100" zoomScaleSheetLayoutView="100" workbookViewId="0">
      <selection activeCell="P8" sqref="P8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384" width="8.75" style="1"/>
  </cols>
  <sheetData>
    <row r="3" spans="13:17" ht="19.899999999999999" customHeight="1" x14ac:dyDescent="0.15">
      <c r="M3" s="1" t="s">
        <v>124</v>
      </c>
    </row>
    <row r="4" spans="13:17" ht="19.899999999999999" customHeight="1" x14ac:dyDescent="0.15">
      <c r="M4" s="3" t="s">
        <v>14</v>
      </c>
      <c r="N4" s="4" t="s">
        <v>29</v>
      </c>
      <c r="O4" s="5">
        <v>521</v>
      </c>
      <c r="P4" s="6">
        <v>43.1</v>
      </c>
      <c r="Q4" s="41">
        <f>O4*100/SUM($O$4:$O$7)</f>
        <v>43.057851239669418</v>
      </c>
    </row>
    <row r="5" spans="13:17" ht="19.899999999999999" customHeight="1" x14ac:dyDescent="0.15">
      <c r="M5" s="3" t="s">
        <v>0</v>
      </c>
      <c r="N5" s="4" t="s">
        <v>30</v>
      </c>
      <c r="O5" s="5">
        <v>658</v>
      </c>
      <c r="P5" s="6">
        <v>54.4</v>
      </c>
      <c r="Q5" s="41">
        <f t="shared" ref="Q5:Q7" si="0">O5*100/SUM($O$4:$O$7)</f>
        <v>54.380165289256198</v>
      </c>
    </row>
    <row r="6" spans="13:17" ht="19.899999999999999" customHeight="1" x14ac:dyDescent="0.15">
      <c r="M6" s="3" t="s">
        <v>1</v>
      </c>
      <c r="N6" s="4" t="s">
        <v>31</v>
      </c>
      <c r="O6" s="5">
        <v>12</v>
      </c>
      <c r="P6" s="6">
        <v>1</v>
      </c>
      <c r="Q6" s="41">
        <f t="shared" si="0"/>
        <v>0.99173553719008267</v>
      </c>
    </row>
    <row r="7" spans="13:17" ht="19.899999999999999" customHeight="1" x14ac:dyDescent="0.15">
      <c r="M7" s="3" t="s">
        <v>2</v>
      </c>
      <c r="N7" s="4" t="s">
        <v>28</v>
      </c>
      <c r="O7" s="5">
        <v>19</v>
      </c>
      <c r="P7" s="6">
        <v>1.6</v>
      </c>
      <c r="Q7" s="41">
        <f t="shared" si="0"/>
        <v>1.5702479338842976</v>
      </c>
    </row>
    <row r="8" spans="13:17" ht="19.899999999999999" customHeight="1" x14ac:dyDescent="0.15">
      <c r="M8" s="7"/>
      <c r="N8" s="8" t="s">
        <v>9</v>
      </c>
      <c r="O8" s="5">
        <v>1210</v>
      </c>
      <c r="P8" s="6">
        <v>100</v>
      </c>
    </row>
    <row r="9" spans="13:17" ht="19.899999999999999" customHeight="1" x14ac:dyDescent="0.15">
      <c r="O9" s="43">
        <f>SUM(O4:O7)</f>
        <v>1210</v>
      </c>
      <c r="Q9" s="41">
        <f>SUM(Q4:Q8)</f>
        <v>100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M3:Q12"/>
  <sheetViews>
    <sheetView view="pageBreakPreview" zoomScaleNormal="100" zoomScaleSheetLayoutView="100" workbookViewId="0">
      <selection activeCell="O16" sqref="O16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384" width="8.75" style="1"/>
  </cols>
  <sheetData>
    <row r="3" spans="13:17" ht="19.899999999999999" customHeight="1" x14ac:dyDescent="0.15">
      <c r="M3" s="1" t="s">
        <v>135</v>
      </c>
    </row>
    <row r="4" spans="13:17" ht="19.899999999999999" customHeight="1" x14ac:dyDescent="0.15">
      <c r="M4" s="3" t="s">
        <v>14</v>
      </c>
      <c r="N4" s="4" t="s">
        <v>69</v>
      </c>
      <c r="O4" s="5">
        <v>92</v>
      </c>
      <c r="P4" s="6">
        <v>7.6</v>
      </c>
      <c r="Q4" s="41">
        <f>O4*100/1211</f>
        <v>7.5970272502064411</v>
      </c>
    </row>
    <row r="5" spans="13:17" ht="24" customHeight="1" x14ac:dyDescent="0.15">
      <c r="M5" s="3" t="s">
        <v>0</v>
      </c>
      <c r="N5" s="82" t="s">
        <v>71</v>
      </c>
      <c r="O5" s="5">
        <v>66</v>
      </c>
      <c r="P5" s="6">
        <v>5.5</v>
      </c>
      <c r="Q5" s="41">
        <f t="shared" ref="Q5:Q10" si="0">O5*100/1211</f>
        <v>5.450041288191577</v>
      </c>
    </row>
    <row r="6" spans="13:17" ht="19.899999999999999" customHeight="1" x14ac:dyDescent="0.15">
      <c r="M6" s="3" t="s">
        <v>1</v>
      </c>
      <c r="N6" s="82" t="s">
        <v>72</v>
      </c>
      <c r="O6" s="5">
        <v>122</v>
      </c>
      <c r="P6" s="6">
        <v>10.1</v>
      </c>
      <c r="Q6" s="41">
        <f t="shared" si="0"/>
        <v>10.074318744838976</v>
      </c>
    </row>
    <row r="7" spans="13:17" ht="19.899999999999999" customHeight="1" x14ac:dyDescent="0.15">
      <c r="M7" s="3" t="s">
        <v>2</v>
      </c>
      <c r="N7" s="82" t="s">
        <v>73</v>
      </c>
      <c r="O7" s="5">
        <v>271</v>
      </c>
      <c r="P7" s="6">
        <v>22.4</v>
      </c>
      <c r="Q7" s="41">
        <f t="shared" si="0"/>
        <v>22.378199834847234</v>
      </c>
    </row>
    <row r="8" spans="13:17" ht="19.899999999999999" customHeight="1" x14ac:dyDescent="0.15">
      <c r="M8" s="3" t="s">
        <v>3</v>
      </c>
      <c r="N8" s="82" t="s">
        <v>74</v>
      </c>
      <c r="O8" s="5">
        <v>234</v>
      </c>
      <c r="P8" s="6">
        <v>19.3</v>
      </c>
      <c r="Q8" s="41">
        <f t="shared" si="0"/>
        <v>19.322873658133773</v>
      </c>
    </row>
    <row r="9" spans="13:17" ht="19.899999999999999" customHeight="1" x14ac:dyDescent="0.15">
      <c r="M9" s="3" t="s">
        <v>4</v>
      </c>
      <c r="N9" s="4" t="s">
        <v>70</v>
      </c>
      <c r="O9" s="5">
        <v>414</v>
      </c>
      <c r="P9" s="6">
        <v>34.200000000000003</v>
      </c>
      <c r="Q9" s="41">
        <f t="shared" si="0"/>
        <v>34.186622625928983</v>
      </c>
    </row>
    <row r="10" spans="13:17" ht="19.899999999999999" customHeight="1" x14ac:dyDescent="0.15">
      <c r="M10" s="3" t="s">
        <v>5</v>
      </c>
      <c r="N10" s="4" t="s">
        <v>28</v>
      </c>
      <c r="O10" s="5">
        <v>11</v>
      </c>
      <c r="P10" s="6">
        <v>0.9</v>
      </c>
      <c r="Q10" s="41">
        <f t="shared" si="0"/>
        <v>0.90834021469859616</v>
      </c>
    </row>
    <row r="11" spans="13:17" ht="19.899999999999999" customHeight="1" x14ac:dyDescent="0.15">
      <c r="M11" s="7"/>
      <c r="N11" s="8" t="s">
        <v>9</v>
      </c>
      <c r="O11" s="5">
        <v>1210</v>
      </c>
      <c r="P11" s="6">
        <v>100</v>
      </c>
    </row>
    <row r="12" spans="13:17" ht="19.899999999999999" customHeight="1" x14ac:dyDescent="0.15">
      <c r="O12" s="42">
        <f>SUM(O4:O10)</f>
        <v>1210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M3:S16"/>
  <sheetViews>
    <sheetView view="pageBreakPreview" zoomScale="85" zoomScaleNormal="100" zoomScaleSheetLayoutView="85" workbookViewId="0">
      <selection activeCell="Q22" sqref="Q22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1" width="4" style="1" customWidth="1"/>
    <col min="12" max="12" width="1.75" style="1" customWidth="1"/>
    <col min="13" max="13" width="8.75" style="1"/>
    <col min="14" max="14" width="20.75" style="1" customWidth="1"/>
    <col min="15" max="16384" width="8.75" style="1"/>
  </cols>
  <sheetData>
    <row r="3" spans="13:19" ht="19.899999999999999" customHeight="1" x14ac:dyDescent="0.15">
      <c r="M3" s="1" t="s">
        <v>136</v>
      </c>
    </row>
    <row r="4" spans="13:19" ht="19.899999999999999" customHeight="1" x14ac:dyDescent="0.15">
      <c r="M4" s="3" t="s">
        <v>14</v>
      </c>
      <c r="N4" s="4" t="s">
        <v>51</v>
      </c>
      <c r="O4" s="5">
        <v>58</v>
      </c>
      <c r="P4" s="6">
        <v>4.8</v>
      </c>
      <c r="Q4" s="18">
        <f>SUM(P4:P6)</f>
        <v>25.1</v>
      </c>
      <c r="R4" s="41"/>
      <c r="S4" s="41"/>
    </row>
    <row r="5" spans="13:19" ht="19.899999999999999" customHeight="1" x14ac:dyDescent="0.15">
      <c r="M5" s="3" t="s">
        <v>0</v>
      </c>
      <c r="N5" s="4" t="s">
        <v>52</v>
      </c>
      <c r="O5" s="5">
        <v>75</v>
      </c>
      <c r="P5" s="6">
        <v>6.2</v>
      </c>
      <c r="R5" s="41"/>
    </row>
    <row r="6" spans="13:19" ht="25.5" customHeight="1" x14ac:dyDescent="0.15">
      <c r="M6" s="3" t="s">
        <v>1</v>
      </c>
      <c r="N6" s="83" t="s">
        <v>76</v>
      </c>
      <c r="O6" s="5">
        <v>171</v>
      </c>
      <c r="P6" s="6">
        <v>14.1</v>
      </c>
      <c r="R6" s="41"/>
    </row>
    <row r="7" spans="13:19" ht="19.899999999999999" customHeight="1" x14ac:dyDescent="0.15">
      <c r="M7" s="3" t="s">
        <v>2</v>
      </c>
      <c r="N7" s="4" t="s">
        <v>53</v>
      </c>
      <c r="O7" s="5">
        <v>170</v>
      </c>
      <c r="P7" s="6">
        <v>14</v>
      </c>
      <c r="Q7" s="18">
        <f>SUM(P7:P8)</f>
        <v>36.4</v>
      </c>
      <c r="R7" s="41"/>
      <c r="S7" s="41"/>
    </row>
    <row r="8" spans="13:19" ht="26.25" customHeight="1" x14ac:dyDescent="0.15">
      <c r="M8" s="3" t="s">
        <v>3</v>
      </c>
      <c r="N8" s="83" t="s">
        <v>78</v>
      </c>
      <c r="O8" s="5">
        <v>271</v>
      </c>
      <c r="P8" s="6">
        <v>22.4</v>
      </c>
      <c r="R8" s="41"/>
    </row>
    <row r="9" spans="13:19" ht="19.899999999999999" customHeight="1" x14ac:dyDescent="0.15">
      <c r="M9" s="3" t="s">
        <v>4</v>
      </c>
      <c r="N9" s="4" t="s">
        <v>54</v>
      </c>
      <c r="O9" s="5">
        <v>81</v>
      </c>
      <c r="P9" s="6">
        <v>6.7</v>
      </c>
      <c r="R9" s="41"/>
    </row>
    <row r="10" spans="13:19" ht="24.75" customHeight="1" x14ac:dyDescent="0.15">
      <c r="M10" s="3" t="s">
        <v>5</v>
      </c>
      <c r="N10" s="83" t="s">
        <v>77</v>
      </c>
      <c r="O10" s="5">
        <v>101</v>
      </c>
      <c r="P10" s="6">
        <v>8.3000000000000007</v>
      </c>
      <c r="R10" s="41"/>
    </row>
    <row r="11" spans="13:19" ht="19.899999999999999" customHeight="1" x14ac:dyDescent="0.15">
      <c r="M11" s="3" t="s">
        <v>6</v>
      </c>
      <c r="N11" s="4" t="s">
        <v>75</v>
      </c>
      <c r="O11" s="5">
        <v>115</v>
      </c>
      <c r="P11" s="6">
        <v>9.5</v>
      </c>
      <c r="R11" s="41"/>
    </row>
    <row r="12" spans="13:19" ht="19.899999999999999" customHeight="1" x14ac:dyDescent="0.15">
      <c r="M12" s="3" t="s">
        <v>7</v>
      </c>
      <c r="N12" s="4" t="s">
        <v>48</v>
      </c>
      <c r="O12" s="5">
        <v>149</v>
      </c>
      <c r="P12" s="6">
        <v>12.3</v>
      </c>
      <c r="R12" s="41"/>
    </row>
    <row r="13" spans="13:19" ht="19.899999999999999" customHeight="1" x14ac:dyDescent="0.15">
      <c r="M13" s="3" t="s">
        <v>8</v>
      </c>
      <c r="N13" s="4" t="s">
        <v>28</v>
      </c>
      <c r="O13" s="5">
        <v>19</v>
      </c>
      <c r="P13" s="6">
        <v>1.6</v>
      </c>
      <c r="R13" s="41"/>
    </row>
    <row r="14" spans="13:19" ht="19.899999999999999" customHeight="1" x14ac:dyDescent="0.15">
      <c r="M14" s="7"/>
      <c r="N14" s="8" t="s">
        <v>9</v>
      </c>
      <c r="O14" s="5">
        <v>1210</v>
      </c>
      <c r="P14" s="6">
        <v>100</v>
      </c>
    </row>
    <row r="15" spans="13:19" ht="19.899999999999999" customHeight="1" x14ac:dyDescent="0.15">
      <c r="O15" s="42">
        <f>SUM(O4:O13)</f>
        <v>1210</v>
      </c>
    </row>
    <row r="16" spans="13:19" ht="19.899999999999999" customHeight="1" x14ac:dyDescent="0.15">
      <c r="M16" s="40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Q3:U23"/>
  <sheetViews>
    <sheetView view="pageBreakPreview" topLeftCell="A16" zoomScaleNormal="100" zoomScaleSheetLayoutView="100" workbookViewId="0"/>
  </sheetViews>
  <sheetFormatPr defaultColWidth="9" defaultRowHeight="16.899999999999999" customHeight="1" x14ac:dyDescent="0.15"/>
  <cols>
    <col min="1" max="2" width="1.75" style="1" customWidth="1"/>
    <col min="3" max="13" width="9" style="1"/>
    <col min="14" max="14" width="9" style="1" customWidth="1"/>
    <col min="15" max="16" width="1.75" style="1" customWidth="1"/>
    <col min="17" max="17" width="9" style="1"/>
    <col min="18" max="18" width="20.75" style="1" customWidth="1"/>
    <col min="19" max="20" width="9" style="1"/>
    <col min="21" max="21" width="10.5" style="1" bestFit="1" customWidth="1"/>
    <col min="22" max="16384" width="9" style="1"/>
  </cols>
  <sheetData>
    <row r="3" spans="17:21" ht="16.899999999999999" customHeight="1" x14ac:dyDescent="0.15">
      <c r="Q3" s="1" t="s">
        <v>137</v>
      </c>
    </row>
    <row r="4" spans="17:21" ht="16.899999999999999" customHeight="1" x14ac:dyDescent="0.15">
      <c r="Q4" s="3" t="s">
        <v>14</v>
      </c>
      <c r="R4" s="4" t="s">
        <v>82</v>
      </c>
      <c r="S4" s="5">
        <v>391</v>
      </c>
      <c r="T4" s="15">
        <v>36.299999999999997</v>
      </c>
      <c r="U4" s="41"/>
    </row>
    <row r="5" spans="17:21" ht="16.899999999999999" customHeight="1" x14ac:dyDescent="0.15">
      <c r="Q5" s="3" t="s">
        <v>2</v>
      </c>
      <c r="R5" s="4" t="s">
        <v>83</v>
      </c>
      <c r="S5" s="5">
        <v>268</v>
      </c>
      <c r="T5" s="15">
        <v>24.9</v>
      </c>
      <c r="U5" s="41"/>
    </row>
    <row r="6" spans="17:21" ht="16.899999999999999" customHeight="1" x14ac:dyDescent="0.15">
      <c r="Q6" s="3" t="s">
        <v>0</v>
      </c>
      <c r="R6" s="4" t="s">
        <v>138</v>
      </c>
      <c r="S6" s="5">
        <v>182</v>
      </c>
      <c r="T6" s="15">
        <v>16.899999999999999</v>
      </c>
      <c r="U6" s="41"/>
    </row>
    <row r="7" spans="17:21" ht="16.899999999999999" customHeight="1" x14ac:dyDescent="0.15">
      <c r="Q7" s="3" t="s">
        <v>1</v>
      </c>
      <c r="R7" s="4" t="s">
        <v>139</v>
      </c>
      <c r="S7" s="5">
        <v>173</v>
      </c>
      <c r="T7" s="15">
        <v>16.100000000000001</v>
      </c>
      <c r="U7" s="41"/>
    </row>
    <row r="8" spans="17:21" ht="16.899999999999999" customHeight="1" x14ac:dyDescent="0.15">
      <c r="Q8" s="3" t="s">
        <v>8</v>
      </c>
      <c r="R8" s="4" t="s">
        <v>143</v>
      </c>
      <c r="S8" s="5">
        <v>153</v>
      </c>
      <c r="T8" s="15">
        <v>14.2</v>
      </c>
      <c r="U8" s="41"/>
    </row>
    <row r="9" spans="17:21" ht="16.899999999999999" customHeight="1" x14ac:dyDescent="0.15">
      <c r="Q9" s="3" t="s">
        <v>4</v>
      </c>
      <c r="R9" s="4" t="s">
        <v>84</v>
      </c>
      <c r="S9" s="5">
        <v>125</v>
      </c>
      <c r="T9" s="15">
        <v>11.6</v>
      </c>
      <c r="U9" s="41"/>
    </row>
    <row r="10" spans="17:21" ht="16.899999999999999" customHeight="1" x14ac:dyDescent="0.15">
      <c r="Q10" s="3" t="s">
        <v>3</v>
      </c>
      <c r="R10" s="4" t="s">
        <v>140</v>
      </c>
      <c r="S10" s="5">
        <v>96</v>
      </c>
      <c r="T10" s="15">
        <v>8.9</v>
      </c>
      <c r="U10" s="41"/>
    </row>
    <row r="11" spans="17:21" ht="16.899999999999999" customHeight="1" x14ac:dyDescent="0.15">
      <c r="Q11" s="3" t="s">
        <v>13</v>
      </c>
      <c r="R11" s="4" t="s">
        <v>147</v>
      </c>
      <c r="S11" s="5">
        <v>49</v>
      </c>
      <c r="T11" s="15">
        <v>4.5999999999999996</v>
      </c>
      <c r="U11" s="41"/>
    </row>
    <row r="12" spans="17:21" ht="16.899999999999999" customHeight="1" x14ac:dyDescent="0.15">
      <c r="Q12" s="3" t="s">
        <v>6</v>
      </c>
      <c r="R12" s="4" t="s">
        <v>142</v>
      </c>
      <c r="S12" s="5">
        <v>44</v>
      </c>
      <c r="T12" s="15">
        <v>4.0999999999999996</v>
      </c>
      <c r="U12" s="41"/>
    </row>
    <row r="13" spans="17:21" ht="16.899999999999999" customHeight="1" x14ac:dyDescent="0.15">
      <c r="Q13" s="3" t="s">
        <v>10</v>
      </c>
      <c r="R13" s="4" t="s">
        <v>144</v>
      </c>
      <c r="S13" s="5">
        <v>26</v>
      </c>
      <c r="T13" s="15">
        <v>2.4</v>
      </c>
      <c r="U13" s="41"/>
    </row>
    <row r="14" spans="17:21" ht="16.899999999999999" customHeight="1" x14ac:dyDescent="0.15">
      <c r="Q14" s="3" t="s">
        <v>5</v>
      </c>
      <c r="R14" s="4" t="s">
        <v>141</v>
      </c>
      <c r="S14" s="5">
        <v>22</v>
      </c>
      <c r="T14" s="15">
        <v>2</v>
      </c>
      <c r="U14" s="41"/>
    </row>
    <row r="15" spans="17:21" ht="16.899999999999999" customHeight="1" x14ac:dyDescent="0.15">
      <c r="Q15" s="3" t="s">
        <v>11</v>
      </c>
      <c r="R15" s="4" t="s">
        <v>145</v>
      </c>
      <c r="S15" s="5">
        <v>21</v>
      </c>
      <c r="T15" s="15">
        <v>2</v>
      </c>
      <c r="U15" s="41"/>
    </row>
    <row r="16" spans="17:21" ht="16.899999999999999" customHeight="1" x14ac:dyDescent="0.15">
      <c r="Q16" s="3" t="s">
        <v>12</v>
      </c>
      <c r="R16" s="4" t="s">
        <v>146</v>
      </c>
      <c r="S16" s="5">
        <v>12</v>
      </c>
      <c r="T16" s="15">
        <v>1.1000000000000001</v>
      </c>
      <c r="U16" s="41"/>
    </row>
    <row r="17" spans="17:21" ht="16.899999999999999" customHeight="1" x14ac:dyDescent="0.15">
      <c r="Q17" s="3" t="s">
        <v>7</v>
      </c>
      <c r="R17" s="4" t="s">
        <v>85</v>
      </c>
      <c r="S17" s="5">
        <v>4</v>
      </c>
      <c r="T17" s="15">
        <v>0.4</v>
      </c>
      <c r="U17" s="41"/>
    </row>
    <row r="18" spans="17:21" ht="16.899999999999999" customHeight="1" x14ac:dyDescent="0.15">
      <c r="Q18" s="3" t="s">
        <v>79</v>
      </c>
      <c r="R18" s="4" t="s">
        <v>86</v>
      </c>
      <c r="S18" s="5">
        <v>64</v>
      </c>
      <c r="T18" s="15">
        <v>5.9</v>
      </c>
      <c r="U18" s="41"/>
    </row>
    <row r="19" spans="17:21" ht="16.899999999999999" customHeight="1" x14ac:dyDescent="0.15">
      <c r="Q19" s="3" t="s">
        <v>80</v>
      </c>
      <c r="R19" s="4" t="s">
        <v>48</v>
      </c>
      <c r="S19" s="5">
        <v>118</v>
      </c>
      <c r="T19" s="15">
        <v>11</v>
      </c>
      <c r="U19" s="41"/>
    </row>
    <row r="20" spans="17:21" ht="16.899999999999999" customHeight="1" x14ac:dyDescent="0.15">
      <c r="Q20" s="3" t="s">
        <v>81</v>
      </c>
      <c r="R20" s="4" t="s">
        <v>28</v>
      </c>
      <c r="S20" s="5">
        <v>19</v>
      </c>
      <c r="T20" s="15">
        <v>1.8</v>
      </c>
      <c r="U20" s="41"/>
    </row>
    <row r="21" spans="17:21" ht="16.899999999999999" customHeight="1" x14ac:dyDescent="0.15">
      <c r="Q21" s="7"/>
      <c r="R21" s="8" t="s">
        <v>9</v>
      </c>
      <c r="S21" s="5">
        <v>1767</v>
      </c>
      <c r="T21" s="15">
        <v>164.2</v>
      </c>
      <c r="U21" s="41"/>
    </row>
    <row r="22" spans="17:21" ht="16.899999999999999" customHeight="1" x14ac:dyDescent="0.15">
      <c r="Q22" s="7"/>
      <c r="R22" s="8" t="s">
        <v>41</v>
      </c>
      <c r="S22" s="5">
        <v>1076</v>
      </c>
      <c r="T22" s="15">
        <v>100</v>
      </c>
    </row>
    <row r="23" spans="17:21" ht="16.899999999999999" customHeight="1" x14ac:dyDescent="0.15">
      <c r="S23" s="42">
        <f>SUM(S4:S20)</f>
        <v>1767</v>
      </c>
    </row>
  </sheetData>
  <sortState ref="Q4:T17">
    <sortCondition descending="1" ref="S4:S17"/>
  </sortState>
  <phoneticPr fontId="6"/>
  <pageMargins left="0.7" right="0.7" top="0.75" bottom="0.75" header="0.3" footer="0.3"/>
  <pageSetup paperSize="9" scale="72" orientation="portrait" r:id="rId1"/>
  <colBreaks count="1" manualBreakCount="1">
    <brk id="15" min="1" max="53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1:P42"/>
  <sheetViews>
    <sheetView view="pageBreakPreview" zoomScaleNormal="100" zoomScaleSheetLayoutView="100" workbookViewId="0">
      <selection activeCell="M32" sqref="M32"/>
    </sheetView>
  </sheetViews>
  <sheetFormatPr defaultColWidth="9" defaultRowHeight="14.25" x14ac:dyDescent="0.15"/>
  <cols>
    <col min="1" max="2" width="9" style="45"/>
    <col min="3" max="3" width="32.625" style="45" customWidth="1"/>
    <col min="4" max="4" width="9.25" style="45" customWidth="1"/>
    <col min="5" max="12" width="9.875" style="45" customWidth="1"/>
    <col min="13" max="13" width="9" style="45"/>
    <col min="14" max="14" width="9.875" style="45" customWidth="1"/>
    <col min="15" max="16384" width="9" style="45"/>
  </cols>
  <sheetData>
    <row r="1" spans="3:16" x14ac:dyDescent="0.15">
      <c r="C1" s="44" t="s">
        <v>137</v>
      </c>
    </row>
    <row r="4" spans="3:16" ht="60" customHeight="1" thickBot="1" x14ac:dyDescent="0.2">
      <c r="C4" s="46" t="s">
        <v>87</v>
      </c>
      <c r="D4" s="47" t="s">
        <v>88</v>
      </c>
      <c r="E4" s="48" t="s">
        <v>33</v>
      </c>
      <c r="F4" s="49" t="s">
        <v>89</v>
      </c>
      <c r="G4" s="49" t="s">
        <v>90</v>
      </c>
      <c r="H4" s="49" t="s">
        <v>91</v>
      </c>
      <c r="I4" s="49" t="s">
        <v>157</v>
      </c>
      <c r="J4" s="49" t="s">
        <v>156</v>
      </c>
      <c r="K4" s="49" t="s">
        <v>92</v>
      </c>
      <c r="L4" s="49" t="s">
        <v>93</v>
      </c>
      <c r="N4" s="50" t="s">
        <v>28</v>
      </c>
    </row>
    <row r="5" spans="3:16" ht="14.25" customHeight="1" x14ac:dyDescent="0.15">
      <c r="C5" s="78" t="s">
        <v>149</v>
      </c>
      <c r="D5" s="51">
        <v>1076</v>
      </c>
      <c r="E5" s="52">
        <v>668</v>
      </c>
      <c r="F5" s="53">
        <v>45</v>
      </c>
      <c r="G5" s="53">
        <v>64</v>
      </c>
      <c r="H5" s="53">
        <v>170</v>
      </c>
      <c r="I5" s="53">
        <v>318</v>
      </c>
      <c r="J5" s="53">
        <v>38</v>
      </c>
      <c r="K5" s="53">
        <v>72</v>
      </c>
      <c r="L5" s="53">
        <v>162</v>
      </c>
      <c r="N5" s="53">
        <v>29</v>
      </c>
      <c r="P5" s="29"/>
    </row>
    <row r="6" spans="3:16" ht="14.25" customHeight="1" thickBot="1" x14ac:dyDescent="0.2">
      <c r="C6" s="79"/>
      <c r="D6" s="54">
        <v>100</v>
      </c>
      <c r="E6" s="55">
        <v>100</v>
      </c>
      <c r="F6" s="56">
        <v>100</v>
      </c>
      <c r="G6" s="56">
        <v>100</v>
      </c>
      <c r="H6" s="56">
        <v>100</v>
      </c>
      <c r="I6" s="56">
        <v>100</v>
      </c>
      <c r="J6" s="56">
        <v>100</v>
      </c>
      <c r="K6" s="56">
        <v>100</v>
      </c>
      <c r="L6" s="56">
        <v>100</v>
      </c>
      <c r="N6" s="56">
        <v>100</v>
      </c>
    </row>
    <row r="7" spans="3:16" ht="14.25" customHeight="1" x14ac:dyDescent="0.15">
      <c r="C7" s="80" t="s">
        <v>150</v>
      </c>
      <c r="D7" s="57">
        <v>391</v>
      </c>
      <c r="E7" s="58">
        <v>274</v>
      </c>
      <c r="F7" s="59">
        <v>30</v>
      </c>
      <c r="G7" s="59">
        <v>38</v>
      </c>
      <c r="H7" s="59">
        <v>86</v>
      </c>
      <c r="I7" s="59">
        <v>126</v>
      </c>
      <c r="J7" s="59">
        <v>7</v>
      </c>
      <c r="K7" s="60">
        <v>19</v>
      </c>
      <c r="L7" s="59">
        <v>37</v>
      </c>
      <c r="N7" s="60">
        <v>11</v>
      </c>
    </row>
    <row r="8" spans="3:16" ht="14.25" customHeight="1" x14ac:dyDescent="0.15">
      <c r="C8" s="77"/>
      <c r="D8" s="61">
        <v>36.299999999999997</v>
      </c>
      <c r="E8" s="62">
        <v>41</v>
      </c>
      <c r="F8" s="63">
        <v>66.7</v>
      </c>
      <c r="G8" s="63">
        <v>59.4</v>
      </c>
      <c r="H8" s="63">
        <v>50.6</v>
      </c>
      <c r="I8" s="63">
        <v>39.6</v>
      </c>
      <c r="J8" s="63">
        <v>18.399999999999999</v>
      </c>
      <c r="K8" s="64">
        <v>26.4</v>
      </c>
      <c r="L8" s="63">
        <v>22.8</v>
      </c>
      <c r="N8" s="64">
        <v>37.9</v>
      </c>
    </row>
    <row r="9" spans="3:16" ht="14.25" customHeight="1" x14ac:dyDescent="0.15">
      <c r="C9" s="77" t="s">
        <v>151</v>
      </c>
      <c r="D9" s="65">
        <v>268</v>
      </c>
      <c r="E9" s="66">
        <v>168</v>
      </c>
      <c r="F9" s="67">
        <v>9</v>
      </c>
      <c r="G9" s="67">
        <v>16</v>
      </c>
      <c r="H9" s="67">
        <v>39</v>
      </c>
      <c r="I9" s="67">
        <v>81</v>
      </c>
      <c r="J9" s="67">
        <v>7</v>
      </c>
      <c r="K9" s="68">
        <v>14</v>
      </c>
      <c r="L9" s="67">
        <v>52</v>
      </c>
      <c r="N9" s="68">
        <v>7</v>
      </c>
    </row>
    <row r="10" spans="3:16" ht="14.25" customHeight="1" x14ac:dyDescent="0.15">
      <c r="C10" s="77"/>
      <c r="D10" s="61">
        <v>24.9</v>
      </c>
      <c r="E10" s="62">
        <v>25.1</v>
      </c>
      <c r="F10" s="63">
        <v>20</v>
      </c>
      <c r="G10" s="63">
        <v>25</v>
      </c>
      <c r="H10" s="63">
        <v>22.9</v>
      </c>
      <c r="I10" s="63">
        <v>25.5</v>
      </c>
      <c r="J10" s="63">
        <v>18.399999999999999</v>
      </c>
      <c r="K10" s="64">
        <v>19.399999999999999</v>
      </c>
      <c r="L10" s="63">
        <v>32.1</v>
      </c>
      <c r="N10" s="64">
        <v>24.1</v>
      </c>
    </row>
    <row r="11" spans="3:16" ht="14.25" customHeight="1" x14ac:dyDescent="0.15">
      <c r="C11" s="77" t="s">
        <v>114</v>
      </c>
      <c r="D11" s="65">
        <v>182</v>
      </c>
      <c r="E11" s="66">
        <v>122</v>
      </c>
      <c r="F11" s="67">
        <v>8</v>
      </c>
      <c r="G11" s="67">
        <v>12</v>
      </c>
      <c r="H11" s="67">
        <v>31</v>
      </c>
      <c r="I11" s="67">
        <v>58</v>
      </c>
      <c r="J11" s="67">
        <v>3</v>
      </c>
      <c r="K11" s="68">
        <v>8</v>
      </c>
      <c r="L11" s="67">
        <v>32</v>
      </c>
      <c r="N11" s="68">
        <v>2</v>
      </c>
    </row>
    <row r="12" spans="3:16" ht="14.25" customHeight="1" x14ac:dyDescent="0.15">
      <c r="C12" s="77"/>
      <c r="D12" s="61">
        <v>16.899999999999999</v>
      </c>
      <c r="E12" s="62">
        <v>18.3</v>
      </c>
      <c r="F12" s="63">
        <v>17.8</v>
      </c>
      <c r="G12" s="63">
        <v>18.8</v>
      </c>
      <c r="H12" s="63">
        <v>18.2</v>
      </c>
      <c r="I12" s="63">
        <v>18.2</v>
      </c>
      <c r="J12" s="63">
        <v>7.9</v>
      </c>
      <c r="K12" s="64">
        <v>11.1</v>
      </c>
      <c r="L12" s="63">
        <v>19.8</v>
      </c>
      <c r="N12" s="64">
        <v>6.9</v>
      </c>
    </row>
    <row r="13" spans="3:16" ht="14.25" customHeight="1" x14ac:dyDescent="0.15">
      <c r="C13" s="77" t="s">
        <v>113</v>
      </c>
      <c r="D13" s="65">
        <v>173</v>
      </c>
      <c r="E13" s="66">
        <v>95</v>
      </c>
      <c r="F13" s="67">
        <v>4</v>
      </c>
      <c r="G13" s="67">
        <v>8</v>
      </c>
      <c r="H13" s="67">
        <v>29</v>
      </c>
      <c r="I13" s="67">
        <v>45</v>
      </c>
      <c r="J13" s="67">
        <v>8</v>
      </c>
      <c r="K13" s="68">
        <v>11</v>
      </c>
      <c r="L13" s="67">
        <v>34</v>
      </c>
      <c r="N13" s="68">
        <v>5</v>
      </c>
    </row>
    <row r="14" spans="3:16" ht="14.25" customHeight="1" x14ac:dyDescent="0.15">
      <c r="C14" s="77"/>
      <c r="D14" s="61">
        <v>16.100000000000001</v>
      </c>
      <c r="E14" s="62">
        <v>14.2</v>
      </c>
      <c r="F14" s="63">
        <v>8.9</v>
      </c>
      <c r="G14" s="63">
        <v>12.5</v>
      </c>
      <c r="H14" s="63">
        <v>17.100000000000001</v>
      </c>
      <c r="I14" s="63">
        <v>14.2</v>
      </c>
      <c r="J14" s="63">
        <v>21.1</v>
      </c>
      <c r="K14" s="64">
        <v>15.3</v>
      </c>
      <c r="L14" s="63">
        <v>21</v>
      </c>
      <c r="N14" s="64">
        <v>17.2</v>
      </c>
    </row>
    <row r="15" spans="3:16" ht="14.25" customHeight="1" x14ac:dyDescent="0.15">
      <c r="C15" s="77" t="s">
        <v>116</v>
      </c>
      <c r="D15" s="65">
        <v>153</v>
      </c>
      <c r="E15" s="66">
        <v>105</v>
      </c>
      <c r="F15" s="67">
        <v>5</v>
      </c>
      <c r="G15" s="67">
        <v>8</v>
      </c>
      <c r="H15" s="67">
        <v>22</v>
      </c>
      <c r="I15" s="67">
        <v>44</v>
      </c>
      <c r="J15" s="67">
        <v>5</v>
      </c>
      <c r="K15" s="68">
        <v>8</v>
      </c>
      <c r="L15" s="67">
        <v>19</v>
      </c>
      <c r="N15" s="68">
        <v>3</v>
      </c>
    </row>
    <row r="16" spans="3:16" ht="14.25" customHeight="1" x14ac:dyDescent="0.15">
      <c r="C16" s="77"/>
      <c r="D16" s="61">
        <v>14.2</v>
      </c>
      <c r="E16" s="62">
        <v>15.7</v>
      </c>
      <c r="F16" s="63">
        <v>11.1</v>
      </c>
      <c r="G16" s="63">
        <v>12.5</v>
      </c>
      <c r="H16" s="63">
        <v>12.9</v>
      </c>
      <c r="I16" s="63">
        <v>13.8</v>
      </c>
      <c r="J16" s="63">
        <v>13.2</v>
      </c>
      <c r="K16" s="64">
        <v>11.1</v>
      </c>
      <c r="L16" s="63">
        <v>11.7</v>
      </c>
      <c r="N16" s="64">
        <v>10.3</v>
      </c>
    </row>
    <row r="17" spans="3:14" ht="14.25" customHeight="1" x14ac:dyDescent="0.15">
      <c r="C17" s="77" t="s">
        <v>115</v>
      </c>
      <c r="D17" s="65">
        <v>125</v>
      </c>
      <c r="E17" s="66">
        <v>91</v>
      </c>
      <c r="F17" s="67">
        <v>7</v>
      </c>
      <c r="G17" s="67">
        <v>13</v>
      </c>
      <c r="H17" s="67">
        <v>31</v>
      </c>
      <c r="I17" s="67">
        <v>31</v>
      </c>
      <c r="J17" s="67">
        <v>4</v>
      </c>
      <c r="K17" s="68">
        <v>6</v>
      </c>
      <c r="L17" s="67">
        <v>13</v>
      </c>
      <c r="N17" s="68">
        <v>5</v>
      </c>
    </row>
    <row r="18" spans="3:14" ht="14.25" customHeight="1" x14ac:dyDescent="0.15">
      <c r="C18" s="77"/>
      <c r="D18" s="61">
        <v>11.6</v>
      </c>
      <c r="E18" s="62">
        <v>13.6</v>
      </c>
      <c r="F18" s="63">
        <v>15.6</v>
      </c>
      <c r="G18" s="63">
        <v>20.3</v>
      </c>
      <c r="H18" s="63">
        <v>18.2</v>
      </c>
      <c r="I18" s="63">
        <v>9.6999999999999993</v>
      </c>
      <c r="J18" s="63">
        <v>10.5</v>
      </c>
      <c r="K18" s="64">
        <v>8.3000000000000007</v>
      </c>
      <c r="L18" s="63">
        <v>8</v>
      </c>
      <c r="N18" s="64">
        <v>17.2</v>
      </c>
    </row>
    <row r="19" spans="3:14" ht="14.25" customHeight="1" x14ac:dyDescent="0.15">
      <c r="C19" s="77" t="s">
        <v>117</v>
      </c>
      <c r="D19" s="65">
        <v>96</v>
      </c>
      <c r="E19" s="66">
        <v>61</v>
      </c>
      <c r="F19" s="67">
        <v>4</v>
      </c>
      <c r="G19" s="67">
        <v>7</v>
      </c>
      <c r="H19" s="67">
        <v>12</v>
      </c>
      <c r="I19" s="67">
        <v>20</v>
      </c>
      <c r="J19" s="67">
        <v>3</v>
      </c>
      <c r="K19" s="68">
        <v>2</v>
      </c>
      <c r="L19" s="67">
        <v>18</v>
      </c>
      <c r="N19" s="68">
        <v>3</v>
      </c>
    </row>
    <row r="20" spans="3:14" ht="14.25" customHeight="1" x14ac:dyDescent="0.15">
      <c r="C20" s="77"/>
      <c r="D20" s="61">
        <v>8.9</v>
      </c>
      <c r="E20" s="62">
        <v>9.1</v>
      </c>
      <c r="F20" s="63">
        <v>8.9</v>
      </c>
      <c r="G20" s="63">
        <v>10.9</v>
      </c>
      <c r="H20" s="63">
        <v>7.1</v>
      </c>
      <c r="I20" s="63">
        <v>6.3</v>
      </c>
      <c r="J20" s="63">
        <v>7.9</v>
      </c>
      <c r="K20" s="64">
        <v>2.8</v>
      </c>
      <c r="L20" s="63">
        <v>11.1</v>
      </c>
      <c r="N20" s="64">
        <v>10.3</v>
      </c>
    </row>
    <row r="21" spans="3:14" ht="14.25" customHeight="1" x14ac:dyDescent="0.15">
      <c r="C21" s="77" t="s">
        <v>118</v>
      </c>
      <c r="D21" s="65">
        <v>49</v>
      </c>
      <c r="E21" s="66">
        <v>29</v>
      </c>
      <c r="F21" s="67">
        <v>2</v>
      </c>
      <c r="G21" s="67">
        <v>3</v>
      </c>
      <c r="H21" s="67">
        <v>7</v>
      </c>
      <c r="I21" s="67">
        <v>13</v>
      </c>
      <c r="J21" s="67">
        <v>1</v>
      </c>
      <c r="K21" s="68">
        <v>2</v>
      </c>
      <c r="L21" s="67">
        <v>9</v>
      </c>
      <c r="N21" s="68">
        <v>1</v>
      </c>
    </row>
    <row r="22" spans="3:14" ht="14.25" customHeight="1" x14ac:dyDescent="0.15">
      <c r="C22" s="77"/>
      <c r="D22" s="61">
        <v>4.5999999999999996</v>
      </c>
      <c r="E22" s="62">
        <v>4.3</v>
      </c>
      <c r="F22" s="63">
        <v>4.4000000000000004</v>
      </c>
      <c r="G22" s="63">
        <v>4.7</v>
      </c>
      <c r="H22" s="63">
        <v>4.0999999999999996</v>
      </c>
      <c r="I22" s="63">
        <v>4.0999999999999996</v>
      </c>
      <c r="J22" s="63">
        <v>2.6</v>
      </c>
      <c r="K22" s="64">
        <v>2.8</v>
      </c>
      <c r="L22" s="63">
        <v>5.6</v>
      </c>
      <c r="N22" s="64">
        <v>3.4</v>
      </c>
    </row>
    <row r="23" spans="3:14" ht="14.25" customHeight="1" x14ac:dyDescent="0.15">
      <c r="C23" s="77" t="s">
        <v>119</v>
      </c>
      <c r="D23" s="65">
        <v>44</v>
      </c>
      <c r="E23" s="66">
        <v>36</v>
      </c>
      <c r="F23" s="67">
        <v>3</v>
      </c>
      <c r="G23" s="67">
        <v>5</v>
      </c>
      <c r="H23" s="67">
        <v>12</v>
      </c>
      <c r="I23" s="67">
        <v>16</v>
      </c>
      <c r="J23" s="67">
        <v>0</v>
      </c>
      <c r="K23" s="68">
        <v>3</v>
      </c>
      <c r="L23" s="67">
        <v>1</v>
      </c>
      <c r="N23" s="68">
        <v>0</v>
      </c>
    </row>
    <row r="24" spans="3:14" ht="14.25" customHeight="1" x14ac:dyDescent="0.15">
      <c r="C24" s="77"/>
      <c r="D24" s="61">
        <v>4.0999999999999996</v>
      </c>
      <c r="E24" s="62">
        <v>5.4</v>
      </c>
      <c r="F24" s="63">
        <v>6.7</v>
      </c>
      <c r="G24" s="63">
        <v>7.8</v>
      </c>
      <c r="H24" s="63">
        <v>7.1</v>
      </c>
      <c r="I24" s="63">
        <v>5</v>
      </c>
      <c r="J24" s="63">
        <v>0</v>
      </c>
      <c r="K24" s="64">
        <v>4.2</v>
      </c>
      <c r="L24" s="63">
        <v>0.6</v>
      </c>
      <c r="N24" s="64">
        <v>0</v>
      </c>
    </row>
    <row r="25" spans="3:14" ht="14.25" customHeight="1" x14ac:dyDescent="0.15">
      <c r="C25" s="77" t="s">
        <v>121</v>
      </c>
      <c r="D25" s="65">
        <v>26</v>
      </c>
      <c r="E25" s="66">
        <v>16</v>
      </c>
      <c r="F25" s="67">
        <v>1</v>
      </c>
      <c r="G25" s="67">
        <v>2</v>
      </c>
      <c r="H25" s="67">
        <v>7</v>
      </c>
      <c r="I25" s="67">
        <v>7</v>
      </c>
      <c r="J25" s="67">
        <v>0</v>
      </c>
      <c r="K25" s="68">
        <v>1</v>
      </c>
      <c r="L25" s="67">
        <v>2</v>
      </c>
      <c r="N25" s="68">
        <v>1</v>
      </c>
    </row>
    <row r="26" spans="3:14" ht="14.25" customHeight="1" x14ac:dyDescent="0.15">
      <c r="C26" s="77"/>
      <c r="D26" s="61">
        <v>2.4</v>
      </c>
      <c r="E26" s="62">
        <v>2.4</v>
      </c>
      <c r="F26" s="63">
        <v>2.2000000000000002</v>
      </c>
      <c r="G26" s="63">
        <v>3.1</v>
      </c>
      <c r="H26" s="63">
        <v>4.0999999999999996</v>
      </c>
      <c r="I26" s="63">
        <v>2.2000000000000002</v>
      </c>
      <c r="J26" s="63">
        <v>0</v>
      </c>
      <c r="K26" s="64">
        <v>1.4</v>
      </c>
      <c r="L26" s="63">
        <v>1.2</v>
      </c>
      <c r="N26" s="64">
        <v>3.4</v>
      </c>
    </row>
    <row r="27" spans="3:14" ht="14.25" customHeight="1" x14ac:dyDescent="0.15">
      <c r="C27" s="77" t="s">
        <v>123</v>
      </c>
      <c r="D27" s="65">
        <v>22</v>
      </c>
      <c r="E27" s="66">
        <v>18</v>
      </c>
      <c r="F27" s="67">
        <v>0</v>
      </c>
      <c r="G27" s="67">
        <v>2</v>
      </c>
      <c r="H27" s="67">
        <v>5</v>
      </c>
      <c r="I27" s="67">
        <v>9</v>
      </c>
      <c r="J27" s="67">
        <v>0</v>
      </c>
      <c r="K27" s="68">
        <v>2</v>
      </c>
      <c r="L27" s="67">
        <v>0</v>
      </c>
      <c r="N27" s="68">
        <v>1</v>
      </c>
    </row>
    <row r="28" spans="3:14" ht="14.25" customHeight="1" x14ac:dyDescent="0.15">
      <c r="C28" s="77"/>
      <c r="D28" s="61">
        <v>2</v>
      </c>
      <c r="E28" s="62">
        <v>2.7</v>
      </c>
      <c r="F28" s="63">
        <v>0</v>
      </c>
      <c r="G28" s="63">
        <v>3.1</v>
      </c>
      <c r="H28" s="63">
        <v>2.9</v>
      </c>
      <c r="I28" s="63">
        <v>2.8</v>
      </c>
      <c r="J28" s="63">
        <v>0</v>
      </c>
      <c r="K28" s="64">
        <v>2.8</v>
      </c>
      <c r="L28" s="63">
        <v>0</v>
      </c>
      <c r="N28" s="64">
        <v>3.4</v>
      </c>
    </row>
    <row r="29" spans="3:14" ht="14.25" customHeight="1" x14ac:dyDescent="0.15">
      <c r="C29" s="77" t="s">
        <v>122</v>
      </c>
      <c r="D29" s="65">
        <v>21</v>
      </c>
      <c r="E29" s="66">
        <v>11</v>
      </c>
      <c r="F29" s="67">
        <v>0</v>
      </c>
      <c r="G29" s="67">
        <v>2</v>
      </c>
      <c r="H29" s="67">
        <v>3</v>
      </c>
      <c r="I29" s="67">
        <v>6</v>
      </c>
      <c r="J29" s="67">
        <v>1</v>
      </c>
      <c r="K29" s="68">
        <v>1</v>
      </c>
      <c r="L29" s="67">
        <v>3</v>
      </c>
      <c r="N29" s="68">
        <v>2</v>
      </c>
    </row>
    <row r="30" spans="3:14" ht="14.25" customHeight="1" x14ac:dyDescent="0.15">
      <c r="C30" s="77"/>
      <c r="D30" s="61">
        <v>2</v>
      </c>
      <c r="E30" s="62">
        <v>1.6</v>
      </c>
      <c r="F30" s="63">
        <v>0</v>
      </c>
      <c r="G30" s="63">
        <v>3.1</v>
      </c>
      <c r="H30" s="63">
        <v>1.8</v>
      </c>
      <c r="I30" s="63">
        <v>1.9</v>
      </c>
      <c r="J30" s="63">
        <v>2.6</v>
      </c>
      <c r="K30" s="64">
        <v>1.4</v>
      </c>
      <c r="L30" s="63">
        <v>1.9</v>
      </c>
      <c r="N30" s="64">
        <v>6.9</v>
      </c>
    </row>
    <row r="31" spans="3:14" ht="14.25" customHeight="1" x14ac:dyDescent="0.15">
      <c r="C31" s="77" t="s">
        <v>120</v>
      </c>
      <c r="D31" s="65">
        <v>12</v>
      </c>
      <c r="E31" s="66">
        <v>9</v>
      </c>
      <c r="F31" s="67">
        <v>0</v>
      </c>
      <c r="G31" s="67">
        <v>1</v>
      </c>
      <c r="H31" s="67">
        <v>2</v>
      </c>
      <c r="I31" s="67">
        <v>4</v>
      </c>
      <c r="J31" s="67">
        <v>1</v>
      </c>
      <c r="K31" s="68">
        <v>0</v>
      </c>
      <c r="L31" s="67">
        <v>0</v>
      </c>
      <c r="N31" s="68">
        <v>1</v>
      </c>
    </row>
    <row r="32" spans="3:14" ht="14.25" customHeight="1" x14ac:dyDescent="0.15">
      <c r="C32" s="77"/>
      <c r="D32" s="61">
        <v>1.1000000000000001</v>
      </c>
      <c r="E32" s="62">
        <v>1.3</v>
      </c>
      <c r="F32" s="63">
        <v>0</v>
      </c>
      <c r="G32" s="63">
        <v>1.6</v>
      </c>
      <c r="H32" s="63">
        <v>1.2</v>
      </c>
      <c r="I32" s="63">
        <v>1.3</v>
      </c>
      <c r="J32" s="63">
        <v>2.6</v>
      </c>
      <c r="K32" s="64">
        <v>0</v>
      </c>
      <c r="L32" s="63">
        <v>0</v>
      </c>
      <c r="N32" s="64">
        <v>3.4</v>
      </c>
    </row>
    <row r="33" spans="3:14" ht="14.25" customHeight="1" x14ac:dyDescent="0.15">
      <c r="C33" s="77" t="s">
        <v>152</v>
      </c>
      <c r="D33" s="65">
        <v>4</v>
      </c>
      <c r="E33" s="66">
        <v>2</v>
      </c>
      <c r="F33" s="67">
        <v>0</v>
      </c>
      <c r="G33" s="67">
        <v>0</v>
      </c>
      <c r="H33" s="67">
        <v>0</v>
      </c>
      <c r="I33" s="67">
        <v>1</v>
      </c>
      <c r="J33" s="67">
        <v>0</v>
      </c>
      <c r="K33" s="68">
        <v>1</v>
      </c>
      <c r="L33" s="67">
        <v>0</v>
      </c>
      <c r="N33" s="68">
        <v>1</v>
      </c>
    </row>
    <row r="34" spans="3:14" ht="14.25" customHeight="1" x14ac:dyDescent="0.15">
      <c r="C34" s="77"/>
      <c r="D34" s="61">
        <v>0.4</v>
      </c>
      <c r="E34" s="62">
        <v>0.3</v>
      </c>
      <c r="F34" s="63">
        <v>0</v>
      </c>
      <c r="G34" s="63">
        <v>0</v>
      </c>
      <c r="H34" s="63">
        <v>0</v>
      </c>
      <c r="I34" s="63">
        <v>0.3</v>
      </c>
      <c r="J34" s="63">
        <v>0</v>
      </c>
      <c r="K34" s="64">
        <v>1.4</v>
      </c>
      <c r="L34" s="63">
        <v>0</v>
      </c>
      <c r="N34" s="64">
        <v>3.4</v>
      </c>
    </row>
    <row r="35" spans="3:14" ht="14.25" customHeight="1" x14ac:dyDescent="0.15">
      <c r="C35" s="77" t="s">
        <v>153</v>
      </c>
      <c r="D35" s="65">
        <v>64</v>
      </c>
      <c r="E35" s="66">
        <v>31</v>
      </c>
      <c r="F35" s="67">
        <v>0</v>
      </c>
      <c r="G35" s="67">
        <v>0</v>
      </c>
      <c r="H35" s="67">
        <v>4</v>
      </c>
      <c r="I35" s="67">
        <v>18</v>
      </c>
      <c r="J35" s="67">
        <v>5</v>
      </c>
      <c r="K35" s="68">
        <v>9</v>
      </c>
      <c r="L35" s="67">
        <v>12</v>
      </c>
      <c r="N35" s="68">
        <v>2</v>
      </c>
    </row>
    <row r="36" spans="3:14" ht="14.25" customHeight="1" x14ac:dyDescent="0.15">
      <c r="C36" s="77"/>
      <c r="D36" s="61">
        <v>5.9</v>
      </c>
      <c r="E36" s="62">
        <v>4.5999999999999996</v>
      </c>
      <c r="F36" s="63">
        <v>0</v>
      </c>
      <c r="G36" s="63">
        <v>0</v>
      </c>
      <c r="H36" s="63">
        <v>2.4</v>
      </c>
      <c r="I36" s="63">
        <v>5.7</v>
      </c>
      <c r="J36" s="63">
        <v>13.2</v>
      </c>
      <c r="K36" s="64">
        <v>12.5</v>
      </c>
      <c r="L36" s="63">
        <v>7.4</v>
      </c>
      <c r="N36" s="64">
        <v>6.9</v>
      </c>
    </row>
    <row r="37" spans="3:14" ht="14.25" customHeight="1" x14ac:dyDescent="0.15">
      <c r="C37" s="77" t="s">
        <v>154</v>
      </c>
      <c r="D37" s="65">
        <v>118</v>
      </c>
      <c r="E37" s="66">
        <v>64</v>
      </c>
      <c r="F37" s="67">
        <v>1</v>
      </c>
      <c r="G37" s="67">
        <v>2</v>
      </c>
      <c r="H37" s="67">
        <v>12</v>
      </c>
      <c r="I37" s="67">
        <v>41</v>
      </c>
      <c r="J37" s="67">
        <v>8</v>
      </c>
      <c r="K37" s="68">
        <v>11</v>
      </c>
      <c r="L37" s="67">
        <v>15</v>
      </c>
      <c r="N37" s="68">
        <v>4</v>
      </c>
    </row>
    <row r="38" spans="3:14" ht="14.25" customHeight="1" x14ac:dyDescent="0.15">
      <c r="C38" s="77"/>
      <c r="D38" s="61">
        <v>11</v>
      </c>
      <c r="E38" s="62">
        <v>9.6</v>
      </c>
      <c r="F38" s="63">
        <v>2.2000000000000002</v>
      </c>
      <c r="G38" s="63">
        <v>3.1</v>
      </c>
      <c r="H38" s="63">
        <v>7.1</v>
      </c>
      <c r="I38" s="63">
        <v>12.9</v>
      </c>
      <c r="J38" s="63">
        <v>21.1</v>
      </c>
      <c r="K38" s="64">
        <v>15.3</v>
      </c>
      <c r="L38" s="63">
        <v>9.3000000000000007</v>
      </c>
      <c r="N38" s="64">
        <v>13.8</v>
      </c>
    </row>
    <row r="39" spans="3:14" ht="14.25" customHeight="1" x14ac:dyDescent="0.15">
      <c r="C39" s="77" t="s">
        <v>155</v>
      </c>
      <c r="D39" s="65">
        <v>19</v>
      </c>
      <c r="E39" s="66">
        <v>13</v>
      </c>
      <c r="F39" s="67">
        <v>1</v>
      </c>
      <c r="G39" s="67">
        <v>0</v>
      </c>
      <c r="H39" s="67">
        <v>0</v>
      </c>
      <c r="I39" s="67">
        <v>4</v>
      </c>
      <c r="J39" s="67">
        <v>0</v>
      </c>
      <c r="K39" s="67">
        <v>1</v>
      </c>
      <c r="L39" s="67">
        <v>4</v>
      </c>
      <c r="N39" s="67">
        <v>0</v>
      </c>
    </row>
    <row r="40" spans="3:14" ht="14.25" customHeight="1" x14ac:dyDescent="0.15">
      <c r="C40" s="77"/>
      <c r="D40" s="61">
        <v>1.8</v>
      </c>
      <c r="E40" s="62">
        <v>1.9</v>
      </c>
      <c r="F40" s="63">
        <v>2.2000000000000002</v>
      </c>
      <c r="G40" s="63">
        <v>0</v>
      </c>
      <c r="H40" s="63">
        <v>0</v>
      </c>
      <c r="I40" s="63">
        <v>1.3</v>
      </c>
      <c r="J40" s="63">
        <v>0</v>
      </c>
      <c r="K40" s="63">
        <v>1.4</v>
      </c>
      <c r="L40" s="63">
        <v>2.5</v>
      </c>
      <c r="N40" s="63">
        <v>0</v>
      </c>
    </row>
    <row r="41" spans="3:14" ht="17.100000000000001" customHeight="1" thickBot="1" x14ac:dyDescent="0.2">
      <c r="C41" s="70"/>
      <c r="D41" s="71"/>
      <c r="E41" s="72"/>
      <c r="F41" s="73"/>
      <c r="G41" s="73"/>
      <c r="H41" s="73"/>
      <c r="I41" s="73"/>
      <c r="J41" s="73"/>
      <c r="K41" s="70"/>
      <c r="L41" s="69" t="s">
        <v>94</v>
      </c>
    </row>
    <row r="42" spans="3:14" ht="17.100000000000001" customHeight="1" thickBot="1" x14ac:dyDescent="0.2">
      <c r="C42" s="70"/>
      <c r="D42" s="71"/>
      <c r="E42" s="74" t="s">
        <v>95</v>
      </c>
      <c r="F42" s="75"/>
      <c r="G42" s="71"/>
      <c r="H42" s="71"/>
      <c r="I42" s="71"/>
      <c r="J42" s="70"/>
      <c r="K42" s="74" t="s">
        <v>96</v>
      </c>
      <c r="L42" s="76"/>
    </row>
  </sheetData>
  <mergeCells count="18">
    <mergeCell ref="C39:C40"/>
    <mergeCell ref="C29:C30"/>
    <mergeCell ref="C17:C18"/>
    <mergeCell ref="C31:C32"/>
    <mergeCell ref="C33:C34"/>
    <mergeCell ref="C35:C36"/>
    <mergeCell ref="C37:C38"/>
    <mergeCell ref="C19:C20"/>
    <mergeCell ref="C21:C22"/>
    <mergeCell ref="C23:C24"/>
    <mergeCell ref="C25:C26"/>
    <mergeCell ref="C27:C28"/>
    <mergeCell ref="C9:C10"/>
    <mergeCell ref="C11:C12"/>
    <mergeCell ref="C13:C14"/>
    <mergeCell ref="C15:C16"/>
    <mergeCell ref="C5:C6"/>
    <mergeCell ref="C7:C8"/>
  </mergeCells>
  <phoneticPr fontId="6"/>
  <conditionalFormatting sqref="D7 D9 D11 D13 D15 D17 D19 D21 D23 D25 D27 D29 D31 D33">
    <cfRule type="top10" dxfId="39" priority="9" stopIfTrue="1" rank="1"/>
    <cfRule type="top10" dxfId="38" priority="10" stopIfTrue="1" rank="2"/>
  </conditionalFormatting>
  <conditionalFormatting sqref="D8 D10 D12 D14 D16 D18 D20 D22 D24 D26 D28 D30 D32 D34">
    <cfRule type="top10" dxfId="37" priority="11" stopIfTrue="1" rank="1"/>
    <cfRule type="top10" dxfId="36" priority="12" stopIfTrue="1" rank="2"/>
  </conditionalFormatting>
  <conditionalFormatting sqref="E7 E9 E11 E13 E15 E17 E19 E21 E23 E25 E27 E29 E31 E33">
    <cfRule type="top10" dxfId="35" priority="13" stopIfTrue="1" rank="1"/>
    <cfRule type="top10" dxfId="34" priority="14" stopIfTrue="1" rank="2"/>
  </conditionalFormatting>
  <conditionalFormatting sqref="E8 E10 E12 E14 E16 E18 E20 E22 E24 E26 E28 E30 E32 E34">
    <cfRule type="top10" dxfId="33" priority="15" stopIfTrue="1" rank="1"/>
    <cfRule type="top10" dxfId="32" priority="16" stopIfTrue="1" rank="2"/>
  </conditionalFormatting>
  <conditionalFormatting sqref="F7 F9 F11 F13 F15 F17 F19 F21 F23 F25 F27 F29 F31 F33">
    <cfRule type="top10" dxfId="31" priority="18" stopIfTrue="1" rank="2"/>
    <cfRule type="top10" dxfId="30" priority="17" stopIfTrue="1" rank="1"/>
  </conditionalFormatting>
  <conditionalFormatting sqref="F8 F10 F12 F14 F16 F18 F20 F22 F24 F26 F28 F30 F32 F34">
    <cfRule type="top10" dxfId="29" priority="20" stopIfTrue="1" rank="2"/>
    <cfRule type="top10" dxfId="28" priority="19" stopIfTrue="1" rank="1"/>
  </conditionalFormatting>
  <conditionalFormatting sqref="G7 G9 G11 G13 G15 G17 G19 G21 G23 G25 G27 G29 G31 G33">
    <cfRule type="top10" dxfId="27" priority="22" stopIfTrue="1" rank="2"/>
    <cfRule type="top10" dxfId="26" priority="21" stopIfTrue="1" rank="1"/>
  </conditionalFormatting>
  <conditionalFormatting sqref="G8 G10 G12 G14 G16 G18 G20 G22 G24 G26 G28 G30 G32 G34">
    <cfRule type="top10" dxfId="25" priority="24" stopIfTrue="1" rank="2"/>
    <cfRule type="top10" dxfId="24" priority="23" stopIfTrue="1" rank="1"/>
  </conditionalFormatting>
  <conditionalFormatting sqref="H7 H9 H11 H13 H15 H17 H19 H21 H23 H25 H27 H29 H31 H33">
    <cfRule type="top10" dxfId="23" priority="25" stopIfTrue="1" rank="1"/>
    <cfRule type="top10" dxfId="22" priority="26" stopIfTrue="1" rank="2"/>
  </conditionalFormatting>
  <conditionalFormatting sqref="H8 H10 H12 H14 H16 H18 H20 H22 H24 H26 H28 H30 H32 H34">
    <cfRule type="top10" dxfId="21" priority="27" stopIfTrue="1" rank="1"/>
    <cfRule type="top10" dxfId="20" priority="28" stopIfTrue="1" rank="2"/>
  </conditionalFormatting>
  <conditionalFormatting sqref="I7 I9 I11 I13 I15 I17 I19 I21 I23 I25 I27 I29 I31 I33">
    <cfRule type="top10" dxfId="19" priority="29" stopIfTrue="1" rank="1"/>
    <cfRule type="top10" dxfId="18" priority="30" stopIfTrue="1" rank="2"/>
  </conditionalFormatting>
  <conditionalFormatting sqref="I8 I10 I12 I14 I16 I18 I20 I22 I24 I26 I28 I30 I32 I34">
    <cfRule type="top10" dxfId="17" priority="31" stopIfTrue="1" rank="1"/>
    <cfRule type="top10" dxfId="16" priority="32" stopIfTrue="1" rank="2"/>
  </conditionalFormatting>
  <conditionalFormatting sqref="J7 J9 J11 J13 J15 J17 J19 J21 J23 J25 J27 J29 J31 J33">
    <cfRule type="top10" dxfId="15" priority="33" stopIfTrue="1" rank="1"/>
    <cfRule type="top10" dxfId="14" priority="34" stopIfTrue="1" rank="2"/>
  </conditionalFormatting>
  <conditionalFormatting sqref="J8 J10 J12 J14 J16 J18 J20 J22 J24 J26 J28 J30 J32 J34">
    <cfRule type="top10" dxfId="13" priority="35" stopIfTrue="1" rank="1"/>
    <cfRule type="top10" dxfId="12" priority="36" stopIfTrue="1" rank="2"/>
  </conditionalFormatting>
  <conditionalFormatting sqref="K7 K9 K11 K13 K15 K17 K19 K21 K23 K25 K27 K29 K31 K33 K35 K37">
    <cfRule type="top10" dxfId="11" priority="5" stopIfTrue="1" rank="1"/>
    <cfRule type="top10" dxfId="10" priority="8" stopIfTrue="1" rank="2"/>
  </conditionalFormatting>
  <conditionalFormatting sqref="K8 K10 K12 K14 K16 K18 K20 K22 K24 K26 K28 K30 K32 K34 K36 K38">
    <cfRule type="top10" dxfId="9" priority="6" stopIfTrue="1" rank="1"/>
    <cfRule type="top10" dxfId="8" priority="7" stopIfTrue="1" rank="2"/>
  </conditionalFormatting>
  <conditionalFormatting sqref="L7 L9 L11 L13 L15 L17 L19 L21 L23 L25 L27 L29 L31 L33">
    <cfRule type="top10" dxfId="7" priority="37" stopIfTrue="1" rank="1"/>
    <cfRule type="top10" dxfId="6" priority="38" stopIfTrue="1" rank="2"/>
  </conditionalFormatting>
  <conditionalFormatting sqref="L8 L10 L12 L14 L16 L18 L20 L22 L24 L26 L28 L30 L32 L34">
    <cfRule type="top10" dxfId="5" priority="40" stopIfTrue="1" rank="2"/>
    <cfRule type="top10" dxfId="4" priority="39" stopIfTrue="1" rank="1"/>
  </conditionalFormatting>
  <conditionalFormatting sqref="N7 N9 N11 N13 N15 N17 N19 N21 N23 N25 N27 N29 N31 N33 N35 N37">
    <cfRule type="top10" dxfId="3" priority="4" stopIfTrue="1" rank="2"/>
    <cfRule type="top10" dxfId="2" priority="1" stopIfTrue="1" rank="1"/>
  </conditionalFormatting>
  <conditionalFormatting sqref="N8 N10 N12 N14 N16 N18 N20 N22 N24 N26 N28 N30 N32 N34 N36 N38">
    <cfRule type="top10" dxfId="1" priority="3" stopIfTrue="1" rank="2"/>
    <cfRule type="top10" dxfId="0" priority="2" stopIfTrue="1" rank="1"/>
  </conditionalFormatting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M3:Q13"/>
  <sheetViews>
    <sheetView view="pageBreakPreview" zoomScaleNormal="100" zoomScaleSheetLayoutView="100" workbookViewId="0">
      <selection activeCell="N12" sqref="N12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384" width="8.75" style="1"/>
  </cols>
  <sheetData>
    <row r="3" spans="13:17" ht="19.899999999999999" customHeight="1" x14ac:dyDescent="0.15">
      <c r="M3" s="1" t="s">
        <v>148</v>
      </c>
    </row>
    <row r="4" spans="13:17" ht="19.899999999999999" customHeight="1" x14ac:dyDescent="0.15">
      <c r="M4" s="3" t="s">
        <v>14</v>
      </c>
      <c r="N4" s="4" t="s">
        <v>97</v>
      </c>
      <c r="O4" s="5">
        <v>204</v>
      </c>
      <c r="P4" s="6">
        <v>52.2</v>
      </c>
      <c r="Q4" s="41">
        <f>O4*100/354</f>
        <v>57.627118644067799</v>
      </c>
    </row>
    <row r="5" spans="13:17" ht="24.75" customHeight="1" x14ac:dyDescent="0.15">
      <c r="M5" s="3" t="s">
        <v>0</v>
      </c>
      <c r="N5" s="83" t="s">
        <v>98</v>
      </c>
      <c r="O5" s="5">
        <v>54</v>
      </c>
      <c r="P5" s="6">
        <v>13.8</v>
      </c>
      <c r="Q5" s="41">
        <f t="shared" ref="Q5:Q10" si="0">O5*100/354</f>
        <v>15.254237288135593</v>
      </c>
    </row>
    <row r="6" spans="13:17" ht="24" customHeight="1" x14ac:dyDescent="0.15">
      <c r="M6" s="3" t="s">
        <v>1</v>
      </c>
      <c r="N6" s="83" t="s">
        <v>99</v>
      </c>
      <c r="O6" s="5">
        <v>26</v>
      </c>
      <c r="P6" s="6">
        <v>6.6</v>
      </c>
      <c r="Q6" s="41">
        <f t="shared" si="0"/>
        <v>7.3446327683615822</v>
      </c>
    </row>
    <row r="7" spans="13:17" ht="24" customHeight="1" x14ac:dyDescent="0.15">
      <c r="M7" s="3" t="s">
        <v>2</v>
      </c>
      <c r="N7" s="83" t="s">
        <v>100</v>
      </c>
      <c r="O7" s="5">
        <v>7</v>
      </c>
      <c r="P7" s="6">
        <v>1.8</v>
      </c>
      <c r="Q7" s="41">
        <f t="shared" si="0"/>
        <v>1.9774011299435028</v>
      </c>
    </row>
    <row r="8" spans="13:17" ht="24" customHeight="1" x14ac:dyDescent="0.15">
      <c r="M8" s="3" t="s">
        <v>3</v>
      </c>
      <c r="N8" s="83" t="s">
        <v>101</v>
      </c>
      <c r="O8" s="5">
        <v>10</v>
      </c>
      <c r="P8" s="6">
        <v>2.6</v>
      </c>
      <c r="Q8" s="41">
        <f t="shared" si="0"/>
        <v>2.8248587570621471</v>
      </c>
    </row>
    <row r="9" spans="13:17" ht="19.899999999999999" customHeight="1" x14ac:dyDescent="0.15">
      <c r="M9" s="3" t="s">
        <v>4</v>
      </c>
      <c r="N9" s="4" t="s">
        <v>48</v>
      </c>
      <c r="O9" s="5">
        <v>86</v>
      </c>
      <c r="P9" s="6">
        <v>22</v>
      </c>
      <c r="Q9" s="41">
        <f t="shared" si="0"/>
        <v>24.293785310734464</v>
      </c>
    </row>
    <row r="10" spans="13:17" ht="19.899999999999999" customHeight="1" x14ac:dyDescent="0.15">
      <c r="M10" s="3" t="s">
        <v>5</v>
      </c>
      <c r="N10" s="4" t="s">
        <v>28</v>
      </c>
      <c r="O10" s="5">
        <v>4</v>
      </c>
      <c r="P10" s="6">
        <v>1</v>
      </c>
      <c r="Q10" s="41">
        <f t="shared" si="0"/>
        <v>1.1299435028248588</v>
      </c>
    </row>
    <row r="11" spans="13:17" ht="19.899999999999999" customHeight="1" x14ac:dyDescent="0.15">
      <c r="M11" s="7"/>
      <c r="N11" s="8" t="s">
        <v>9</v>
      </c>
      <c r="O11" s="5">
        <v>391</v>
      </c>
      <c r="P11" s="6">
        <v>100</v>
      </c>
    </row>
    <row r="12" spans="13:17" ht="19.899999999999999" customHeight="1" x14ac:dyDescent="0.15">
      <c r="O12" s="42">
        <f>SUM(O4:O10)</f>
        <v>391</v>
      </c>
    </row>
    <row r="13" spans="13:17" ht="19.899999999999999" customHeight="1" x14ac:dyDescent="0.15">
      <c r="M13" s="28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view="pageBreakPreview" zoomScaleNormal="100" zoomScaleSheetLayoutView="100" workbookViewId="0">
      <selection activeCell="S19" sqref="S19"/>
    </sheetView>
  </sheetViews>
  <sheetFormatPr defaultColWidth="8.75" defaultRowHeight="19.899999999999999" customHeight="1" x14ac:dyDescent="0.15"/>
  <cols>
    <col min="1" max="2" width="1.75" style="1" customWidth="1"/>
    <col min="3" max="3" width="25.625" style="1" customWidth="1"/>
    <col min="4" max="13" width="8.625" style="1" customWidth="1"/>
    <col min="14" max="14" width="5.75" style="1" customWidth="1"/>
    <col min="15" max="16" width="1.75" style="1" customWidth="1"/>
    <col min="17" max="17" width="11.875" style="1" bestFit="1" customWidth="1"/>
    <col min="18" max="18" width="7.75" style="1" bestFit="1" customWidth="1"/>
    <col min="19" max="19" width="20.75" style="1" customWidth="1"/>
    <col min="20" max="16384" width="8.75" style="1"/>
  </cols>
  <sheetData>
    <row r="1" spans="1:30" ht="19.899999999999999" customHeight="1" x14ac:dyDescent="0.15">
      <c r="A1" s="19"/>
    </row>
    <row r="2" spans="1:30" ht="19.899999999999999" customHeight="1" x14ac:dyDescent="0.15">
      <c r="Q2" s="1" t="s">
        <v>148</v>
      </c>
    </row>
    <row r="4" spans="1:30" ht="19.899999999999999" customHeight="1" x14ac:dyDescent="0.15">
      <c r="Q4" s="20"/>
      <c r="R4" s="21"/>
      <c r="S4" s="22" t="s">
        <v>106</v>
      </c>
      <c r="T4" s="23">
        <v>1</v>
      </c>
      <c r="U4" s="23">
        <v>1</v>
      </c>
      <c r="V4" s="23">
        <v>1</v>
      </c>
      <c r="W4" s="23">
        <v>1</v>
      </c>
      <c r="X4" s="23">
        <v>1</v>
      </c>
      <c r="Y4" s="23">
        <v>1</v>
      </c>
      <c r="Z4" s="23">
        <v>1</v>
      </c>
    </row>
    <row r="5" spans="1:30" ht="19.899999999999999" customHeight="1" x14ac:dyDescent="0.15">
      <c r="Q5" s="20" t="s">
        <v>102</v>
      </c>
      <c r="R5" s="21" t="s">
        <v>9</v>
      </c>
      <c r="S5" s="20" t="s">
        <v>103</v>
      </c>
      <c r="T5" s="24" t="s">
        <v>104</v>
      </c>
      <c r="U5" s="24" t="s">
        <v>98</v>
      </c>
      <c r="V5" s="24" t="s">
        <v>99</v>
      </c>
      <c r="W5" s="24" t="s">
        <v>100</v>
      </c>
      <c r="X5" s="24" t="s">
        <v>105</v>
      </c>
      <c r="Y5" s="24" t="s">
        <v>48</v>
      </c>
      <c r="Z5" s="24" t="s">
        <v>28</v>
      </c>
    </row>
    <row r="6" spans="1:30" ht="19.899999999999999" customHeight="1" x14ac:dyDescent="0.15">
      <c r="Q6" s="16" t="s">
        <v>33</v>
      </c>
      <c r="R6" s="16">
        <v>274</v>
      </c>
      <c r="S6" s="25" t="str">
        <f t="shared" ref="S6:S14" si="0">Q6&amp;"(n="&amp;R6&amp;")"</f>
        <v>配偶者(n=274)</v>
      </c>
      <c r="T6" s="26">
        <v>57.3</v>
      </c>
      <c r="U6" s="26">
        <v>17.2</v>
      </c>
      <c r="V6" s="26">
        <v>6.9</v>
      </c>
      <c r="W6" s="26">
        <v>2.2000000000000002</v>
      </c>
      <c r="X6" s="26">
        <v>2.6</v>
      </c>
      <c r="Y6" s="26">
        <v>13.9</v>
      </c>
      <c r="Z6" s="26">
        <v>0</v>
      </c>
    </row>
    <row r="7" spans="1:30" ht="19.899999999999999" customHeight="1" x14ac:dyDescent="0.15">
      <c r="Q7" s="16" t="str">
        <f>"０歳～２歳の子ども"&amp;CHAR(10)&amp;"             "</f>
        <v xml:space="preserve">０歳～２歳の子ども
             </v>
      </c>
      <c r="R7" s="16">
        <v>30</v>
      </c>
      <c r="S7" s="25" t="str">
        <f t="shared" si="0"/>
        <v>０歳～２歳の子ども
             (n=30)</v>
      </c>
      <c r="T7" s="26">
        <v>60</v>
      </c>
      <c r="U7" s="26">
        <v>33.299999999999997</v>
      </c>
      <c r="V7" s="26">
        <v>6.7</v>
      </c>
      <c r="W7" s="26">
        <v>0</v>
      </c>
      <c r="X7" s="26">
        <v>0</v>
      </c>
      <c r="Y7" s="26">
        <v>0</v>
      </c>
      <c r="Z7" s="26">
        <v>0</v>
      </c>
    </row>
    <row r="8" spans="1:30" ht="19.899999999999999" customHeight="1" x14ac:dyDescent="0.15">
      <c r="Q8" s="16" t="str">
        <f>"３歳～５歳の子ども"&amp;CHAR(10)&amp;"             "</f>
        <v xml:space="preserve">３歳～５歳の子ども
             </v>
      </c>
      <c r="R8" s="16">
        <v>38</v>
      </c>
      <c r="S8" s="25" t="str">
        <f t="shared" si="0"/>
        <v>３歳～５歳の子ども
             (n=38)</v>
      </c>
      <c r="T8" s="26">
        <v>50</v>
      </c>
      <c r="U8" s="26">
        <v>31.6</v>
      </c>
      <c r="V8" s="26">
        <v>5.3</v>
      </c>
      <c r="W8" s="26">
        <v>0</v>
      </c>
      <c r="X8" s="26">
        <v>0</v>
      </c>
      <c r="Y8" s="26">
        <v>13.2</v>
      </c>
      <c r="Z8" s="26">
        <v>0</v>
      </c>
    </row>
    <row r="9" spans="1:30" ht="19.899999999999999" customHeight="1" x14ac:dyDescent="0.15">
      <c r="Q9" s="16" t="str">
        <f>"小・中学生の子ども"&amp;CHAR(10)&amp;"             "</f>
        <v xml:space="preserve">小・中学生の子ども
             </v>
      </c>
      <c r="R9" s="16">
        <v>86</v>
      </c>
      <c r="S9" s="25" t="str">
        <f t="shared" si="0"/>
        <v>小・中学生の子ども
             (n=86)</v>
      </c>
      <c r="T9" s="26">
        <v>59.3</v>
      </c>
      <c r="U9" s="26">
        <v>18.600000000000001</v>
      </c>
      <c r="V9" s="26">
        <v>9.3000000000000007</v>
      </c>
      <c r="W9" s="26">
        <v>1.2</v>
      </c>
      <c r="X9" s="26">
        <v>0</v>
      </c>
      <c r="Y9" s="26">
        <v>11.6</v>
      </c>
      <c r="Z9" s="26">
        <v>0</v>
      </c>
    </row>
    <row r="10" spans="1:30" ht="19.899999999999999" customHeight="1" x14ac:dyDescent="0.15">
      <c r="Q10" s="16" t="str">
        <f>"高校生世代～64歳の"&amp;CHAR(10)&amp;"家族・同居人"</f>
        <v>高校生世代～64歳の
家族・同居人</v>
      </c>
      <c r="R10" s="16">
        <v>126</v>
      </c>
      <c r="S10" s="25" t="str">
        <f t="shared" si="0"/>
        <v>高校生世代～64歳の
家族・同居人(n=126)</v>
      </c>
      <c r="T10" s="26">
        <v>46</v>
      </c>
      <c r="U10" s="26">
        <v>11.9</v>
      </c>
      <c r="V10" s="26">
        <v>10.3</v>
      </c>
      <c r="W10" s="26">
        <v>2.4</v>
      </c>
      <c r="X10" s="26">
        <v>4</v>
      </c>
      <c r="Y10" s="26">
        <v>23.8</v>
      </c>
      <c r="Z10" s="26">
        <v>1.6</v>
      </c>
    </row>
    <row r="11" spans="1:30" ht="19.899999999999999" customHeight="1" x14ac:dyDescent="0.15">
      <c r="Q11" s="16" t="str">
        <f>"      65歳～74歳の"&amp;CHAR(10)&amp;"家族・同居人"</f>
        <v xml:space="preserve">      65歳～74歳の
家族・同居人</v>
      </c>
      <c r="R11" s="16">
        <v>7</v>
      </c>
      <c r="S11" s="25" t="str">
        <f t="shared" si="0"/>
        <v xml:space="preserve">      65歳～74歳の
家族・同居人(n=7)</v>
      </c>
      <c r="T11" s="26">
        <v>28.6</v>
      </c>
      <c r="U11" s="26">
        <v>0</v>
      </c>
      <c r="V11" s="26">
        <v>14.3</v>
      </c>
      <c r="W11" s="26">
        <v>0</v>
      </c>
      <c r="X11" s="26">
        <v>0</v>
      </c>
      <c r="Y11" s="26">
        <v>42.9</v>
      </c>
      <c r="Z11" s="26">
        <v>14.3</v>
      </c>
    </row>
    <row r="12" spans="1:30" ht="19.899999999999999" customHeight="1" x14ac:dyDescent="0.15">
      <c r="Q12" s="16" t="str">
        <f>"75歳以上の家族・同居人"&amp;CHAR(10)&amp;"                     "</f>
        <v xml:space="preserve">75歳以上の家族・同居人
                     </v>
      </c>
      <c r="R12" s="16">
        <v>19</v>
      </c>
      <c r="S12" s="25" t="str">
        <f t="shared" si="0"/>
        <v>75歳以上の家族・同居人
                     (n=19)</v>
      </c>
      <c r="T12" s="26">
        <v>42.1</v>
      </c>
      <c r="U12" s="26">
        <v>10.5</v>
      </c>
      <c r="V12" s="26">
        <v>5.3</v>
      </c>
      <c r="W12" s="26">
        <v>5.3</v>
      </c>
      <c r="X12" s="26">
        <v>0</v>
      </c>
      <c r="Y12" s="26">
        <v>31.6</v>
      </c>
      <c r="Z12" s="26">
        <v>5.3</v>
      </c>
    </row>
    <row r="13" spans="1:30" ht="19.899999999999999" customHeight="1" x14ac:dyDescent="0.15">
      <c r="Q13" s="16" t="str">
        <f>"家族・同居人はいない"&amp;CHAR(10)&amp;"                 "</f>
        <v xml:space="preserve">家族・同居人はいない
                 </v>
      </c>
      <c r="R13" s="16">
        <v>37</v>
      </c>
      <c r="S13" s="25" t="str">
        <f t="shared" si="0"/>
        <v>家族・同居人はいない
                 (n=37)</v>
      </c>
      <c r="T13" s="26">
        <v>29.7</v>
      </c>
      <c r="U13" s="26">
        <v>2.7</v>
      </c>
      <c r="V13" s="26">
        <v>5.4</v>
      </c>
      <c r="W13" s="26">
        <v>0</v>
      </c>
      <c r="X13" s="26">
        <v>0</v>
      </c>
      <c r="Y13" s="26">
        <v>59.5</v>
      </c>
      <c r="Z13" s="26">
        <v>2.7</v>
      </c>
    </row>
    <row r="14" spans="1:30" ht="19.899999999999999" customHeight="1" x14ac:dyDescent="0.15">
      <c r="Q14" s="16" t="s">
        <v>28</v>
      </c>
      <c r="R14" s="16">
        <v>11</v>
      </c>
      <c r="S14" s="25" t="str">
        <f t="shared" si="0"/>
        <v>（無効回答）(n=11)</v>
      </c>
      <c r="T14" s="26">
        <v>36.4</v>
      </c>
      <c r="U14" s="26">
        <v>0</v>
      </c>
      <c r="V14" s="26">
        <v>18.2</v>
      </c>
      <c r="W14" s="26">
        <v>0</v>
      </c>
      <c r="X14" s="26">
        <v>0</v>
      </c>
      <c r="Y14" s="26">
        <v>45.5</v>
      </c>
      <c r="Z14" s="26">
        <v>0</v>
      </c>
      <c r="AA14" s="27"/>
      <c r="AD14" s="27"/>
    </row>
    <row r="16" spans="1:30" ht="19.899999999999999" customHeight="1" x14ac:dyDescent="0.15">
      <c r="Q16" s="40"/>
      <c r="R16" s="37"/>
      <c r="S16" s="37"/>
      <c r="T16" s="37"/>
      <c r="U16" s="37"/>
      <c r="V16" s="37"/>
      <c r="W16" s="37"/>
      <c r="X16" s="37"/>
      <c r="Y16" s="37"/>
    </row>
    <row r="17" spans="17:26" ht="19.899999999999999" customHeight="1" x14ac:dyDescent="0.15">
      <c r="Q17" s="40"/>
      <c r="R17" s="37"/>
      <c r="S17" s="37"/>
      <c r="T17" s="37"/>
      <c r="U17" s="37"/>
      <c r="V17" s="37"/>
      <c r="W17" s="37"/>
      <c r="X17" s="37"/>
      <c r="Y17" s="37"/>
    </row>
    <row r="18" spans="17:26" ht="19.899999999999999" customHeight="1" x14ac:dyDescent="0.15">
      <c r="Q18" s="40"/>
      <c r="R18" s="37"/>
      <c r="S18" s="37"/>
      <c r="T18" s="38"/>
      <c r="U18" s="38"/>
      <c r="V18" s="38"/>
      <c r="W18" s="38"/>
      <c r="X18" s="38"/>
      <c r="Y18" s="38"/>
      <c r="Z18" s="37"/>
    </row>
    <row r="19" spans="17:26" ht="19.899999999999999" customHeight="1" x14ac:dyDescent="0.15">
      <c r="Q19" s="40"/>
      <c r="R19" s="37"/>
      <c r="S19" s="37"/>
      <c r="T19" s="39"/>
      <c r="U19" s="39"/>
      <c r="V19" s="39"/>
      <c r="W19" s="39"/>
      <c r="X19" s="39"/>
      <c r="Y19" s="39"/>
      <c r="Z19" s="39"/>
    </row>
    <row r="20" spans="17:26" ht="19.899999999999999" customHeight="1" x14ac:dyDescent="0.15">
      <c r="Q20" s="38"/>
      <c r="R20" s="37"/>
      <c r="S20" s="37"/>
      <c r="T20" s="39"/>
      <c r="U20" s="39"/>
      <c r="V20" s="39"/>
      <c r="W20" s="39"/>
      <c r="X20" s="39"/>
      <c r="Y20" s="39"/>
      <c r="Z20" s="39"/>
    </row>
    <row r="21" spans="17:26" ht="19.899999999999999" customHeight="1" x14ac:dyDescent="0.15">
      <c r="Q21" s="38"/>
      <c r="R21" s="37"/>
      <c r="S21" s="37"/>
      <c r="T21" s="39"/>
      <c r="U21" s="39"/>
      <c r="V21" s="39"/>
      <c r="W21" s="39"/>
      <c r="X21" s="39"/>
      <c r="Y21" s="39"/>
      <c r="Z21" s="39"/>
    </row>
    <row r="22" spans="17:26" ht="19.899999999999999" customHeight="1" x14ac:dyDescent="0.15">
      <c r="Q22" s="38"/>
      <c r="R22" s="37"/>
      <c r="S22" s="37"/>
      <c r="T22" s="39"/>
      <c r="U22" s="39"/>
      <c r="V22" s="39"/>
      <c r="W22" s="39"/>
      <c r="X22" s="39"/>
      <c r="Y22" s="39"/>
      <c r="Z22" s="39"/>
    </row>
    <row r="23" spans="17:26" ht="19.899999999999999" customHeight="1" x14ac:dyDescent="0.15">
      <c r="Q23" s="38"/>
      <c r="R23" s="37"/>
      <c r="S23" s="37"/>
      <c r="T23" s="39"/>
      <c r="U23" s="39"/>
      <c r="V23" s="39"/>
      <c r="W23" s="39"/>
      <c r="X23" s="39"/>
      <c r="Y23" s="39"/>
      <c r="Z23" s="39"/>
    </row>
    <row r="24" spans="17:26" ht="19.899999999999999" customHeight="1" x14ac:dyDescent="0.15">
      <c r="Q24" s="38"/>
      <c r="R24" s="37"/>
      <c r="S24" s="37"/>
      <c r="T24" s="39"/>
      <c r="U24" s="39"/>
      <c r="V24" s="39"/>
      <c r="W24" s="39"/>
      <c r="X24" s="39"/>
      <c r="Y24" s="39"/>
      <c r="Z24" s="39"/>
    </row>
    <row r="25" spans="17:26" ht="19.899999999999999" customHeight="1" x14ac:dyDescent="0.15">
      <c r="Q25" s="38"/>
      <c r="R25" s="37"/>
      <c r="S25" s="37"/>
      <c r="T25" s="39"/>
      <c r="U25" s="39"/>
      <c r="V25" s="39"/>
      <c r="W25" s="39"/>
      <c r="X25" s="39"/>
      <c r="Y25" s="39"/>
      <c r="Z25" s="39"/>
    </row>
  </sheetData>
  <phoneticPr fontId="6"/>
  <pageMargins left="0" right="0" top="0.39370078740157483" bottom="0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M1:R20"/>
  <sheetViews>
    <sheetView view="pageBreakPreview" zoomScaleNormal="100" zoomScaleSheetLayoutView="100" workbookViewId="0">
      <selection activeCell="N23" sqref="N23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11.875" style="1" bestFit="1" customWidth="1"/>
    <col min="15" max="16384" width="8.75" style="1"/>
  </cols>
  <sheetData>
    <row r="1" spans="13:18" ht="19.899999999999999" customHeight="1" x14ac:dyDescent="0.15">
      <c r="M1" s="2"/>
      <c r="N1" s="2"/>
      <c r="O1" s="2"/>
      <c r="P1" s="2"/>
    </row>
    <row r="2" spans="13:18" ht="19.899999999999999" customHeight="1" x14ac:dyDescent="0.15">
      <c r="M2" s="2"/>
      <c r="N2" s="2"/>
      <c r="O2" s="2"/>
      <c r="P2" s="2"/>
    </row>
    <row r="3" spans="13:18" ht="19.899999999999999" customHeight="1" x14ac:dyDescent="0.15">
      <c r="M3" s="2" t="s">
        <v>125</v>
      </c>
      <c r="N3" s="2"/>
      <c r="O3" s="2"/>
      <c r="P3" s="2"/>
    </row>
    <row r="4" spans="13:18" ht="19.899999999999999" customHeight="1" x14ac:dyDescent="0.15">
      <c r="M4" s="3" t="s">
        <v>14</v>
      </c>
      <c r="N4" s="4" t="s">
        <v>15</v>
      </c>
      <c r="O4" s="5">
        <v>19</v>
      </c>
      <c r="P4" s="6">
        <v>1.6</v>
      </c>
      <c r="Q4" s="41">
        <f>O4*100/1211</f>
        <v>1.5689512799339389</v>
      </c>
    </row>
    <row r="5" spans="13:18" ht="19.899999999999999" customHeight="1" x14ac:dyDescent="0.15">
      <c r="M5" s="3" t="s">
        <v>0</v>
      </c>
      <c r="N5" s="4" t="s">
        <v>16</v>
      </c>
      <c r="O5" s="5">
        <v>21</v>
      </c>
      <c r="P5" s="6">
        <v>1.7</v>
      </c>
      <c r="Q5" s="41">
        <f t="shared" ref="Q5:Q17" si="0">O5*100/1211</f>
        <v>1.7341040462427746</v>
      </c>
      <c r="R5" s="18"/>
    </row>
    <row r="6" spans="13:18" ht="19.899999999999999" customHeight="1" x14ac:dyDescent="0.15">
      <c r="M6" s="3" t="s">
        <v>1</v>
      </c>
      <c r="N6" s="4" t="s">
        <v>17</v>
      </c>
      <c r="O6" s="5">
        <v>40</v>
      </c>
      <c r="P6" s="6">
        <v>3.3</v>
      </c>
      <c r="Q6" s="41">
        <f t="shared" si="0"/>
        <v>3.3030553261767133</v>
      </c>
    </row>
    <row r="7" spans="13:18" ht="19.899999999999999" customHeight="1" x14ac:dyDescent="0.15">
      <c r="M7" s="3" t="s">
        <v>2</v>
      </c>
      <c r="N7" s="4" t="s">
        <v>18</v>
      </c>
      <c r="O7" s="5">
        <v>59</v>
      </c>
      <c r="P7" s="6">
        <v>4.9000000000000004</v>
      </c>
      <c r="Q7" s="41">
        <f t="shared" si="0"/>
        <v>4.8720066061106522</v>
      </c>
      <c r="R7" s="18"/>
    </row>
    <row r="8" spans="13:18" ht="19.899999999999999" customHeight="1" x14ac:dyDescent="0.15">
      <c r="M8" s="3" t="s">
        <v>3</v>
      </c>
      <c r="N8" s="4" t="s">
        <v>19</v>
      </c>
      <c r="O8" s="5">
        <v>55</v>
      </c>
      <c r="P8" s="6">
        <v>4.5</v>
      </c>
      <c r="Q8" s="41">
        <f t="shared" si="0"/>
        <v>4.5417010734929812</v>
      </c>
    </row>
    <row r="9" spans="13:18" ht="19.899999999999999" customHeight="1" x14ac:dyDescent="0.15">
      <c r="M9" s="3" t="s">
        <v>4</v>
      </c>
      <c r="N9" s="4" t="s">
        <v>20</v>
      </c>
      <c r="O9" s="5">
        <v>89</v>
      </c>
      <c r="P9" s="6">
        <v>7.4</v>
      </c>
      <c r="Q9" s="41">
        <f t="shared" si="0"/>
        <v>7.3492981007431872</v>
      </c>
      <c r="R9" s="18"/>
    </row>
    <row r="10" spans="13:18" ht="19.899999999999999" customHeight="1" x14ac:dyDescent="0.15">
      <c r="M10" s="3" t="s">
        <v>5</v>
      </c>
      <c r="N10" s="4" t="s">
        <v>21</v>
      </c>
      <c r="O10" s="5">
        <v>108</v>
      </c>
      <c r="P10" s="6">
        <v>8.9</v>
      </c>
      <c r="Q10" s="41">
        <f t="shared" si="0"/>
        <v>8.9182493806771266</v>
      </c>
    </row>
    <row r="11" spans="13:18" ht="19.899999999999999" customHeight="1" x14ac:dyDescent="0.15">
      <c r="M11" s="3" t="s">
        <v>6</v>
      </c>
      <c r="N11" s="4" t="s">
        <v>22</v>
      </c>
      <c r="O11" s="5">
        <v>119</v>
      </c>
      <c r="P11" s="6">
        <v>9.8000000000000007</v>
      </c>
      <c r="Q11" s="41">
        <f t="shared" si="0"/>
        <v>9.8265895953757223</v>
      </c>
      <c r="R11" s="18"/>
    </row>
    <row r="12" spans="13:18" ht="19.899999999999999" customHeight="1" x14ac:dyDescent="0.15">
      <c r="M12" s="3" t="s">
        <v>7</v>
      </c>
      <c r="N12" s="4" t="s">
        <v>23</v>
      </c>
      <c r="O12" s="5">
        <v>123</v>
      </c>
      <c r="P12" s="6">
        <v>10.199999999999999</v>
      </c>
      <c r="Q12" s="41">
        <f t="shared" si="0"/>
        <v>10.156895127993394</v>
      </c>
    </row>
    <row r="13" spans="13:18" ht="19.899999999999999" customHeight="1" x14ac:dyDescent="0.15">
      <c r="M13" s="3" t="s">
        <v>8</v>
      </c>
      <c r="N13" s="4" t="s">
        <v>24</v>
      </c>
      <c r="O13" s="5">
        <v>112</v>
      </c>
      <c r="P13" s="6">
        <v>9.3000000000000007</v>
      </c>
      <c r="Q13" s="41">
        <f t="shared" si="0"/>
        <v>9.2485549132947984</v>
      </c>
      <c r="R13" s="18"/>
    </row>
    <row r="14" spans="13:18" ht="19.899999999999999" customHeight="1" x14ac:dyDescent="0.15">
      <c r="M14" s="3" t="s">
        <v>10</v>
      </c>
      <c r="N14" s="4" t="s">
        <v>25</v>
      </c>
      <c r="O14" s="5">
        <v>95</v>
      </c>
      <c r="P14" s="6">
        <v>7.9</v>
      </c>
      <c r="Q14" s="41">
        <f t="shared" si="0"/>
        <v>7.8447563996696941</v>
      </c>
    </row>
    <row r="15" spans="13:18" ht="19.899999999999999" customHeight="1" x14ac:dyDescent="0.15">
      <c r="M15" s="3" t="s">
        <v>11</v>
      </c>
      <c r="N15" s="4" t="s">
        <v>26</v>
      </c>
      <c r="O15" s="5">
        <v>184</v>
      </c>
      <c r="P15" s="6">
        <v>15.2</v>
      </c>
      <c r="Q15" s="41">
        <f t="shared" si="0"/>
        <v>15.194054500412882</v>
      </c>
      <c r="R15" s="18"/>
    </row>
    <row r="16" spans="13:18" ht="19.899999999999999" customHeight="1" x14ac:dyDescent="0.15">
      <c r="M16" s="3" t="s">
        <v>12</v>
      </c>
      <c r="N16" s="4" t="s">
        <v>27</v>
      </c>
      <c r="O16" s="5">
        <v>169</v>
      </c>
      <c r="P16" s="6">
        <v>14</v>
      </c>
      <c r="Q16" s="41">
        <f t="shared" si="0"/>
        <v>13.955408753096615</v>
      </c>
    </row>
    <row r="17" spans="13:17" ht="19.899999999999999" customHeight="1" x14ac:dyDescent="0.15">
      <c r="M17" s="3" t="s">
        <v>13</v>
      </c>
      <c r="N17" s="4" t="s">
        <v>28</v>
      </c>
      <c r="O17" s="5">
        <v>17</v>
      </c>
      <c r="P17" s="6">
        <v>1.4</v>
      </c>
      <c r="Q17" s="41">
        <f t="shared" si="0"/>
        <v>1.4037985136251032</v>
      </c>
    </row>
    <row r="18" spans="13:17" ht="19.899999999999999" customHeight="1" x14ac:dyDescent="0.15">
      <c r="M18" s="7"/>
      <c r="N18" s="8" t="s">
        <v>9</v>
      </c>
      <c r="O18" s="5">
        <v>1210</v>
      </c>
      <c r="P18" s="6">
        <v>100</v>
      </c>
      <c r="Q18" s="41">
        <f>SUM(Q4:Q17)</f>
        <v>99.917423616845596</v>
      </c>
    </row>
    <row r="19" spans="13:17" ht="19.899999999999999" customHeight="1" x14ac:dyDescent="0.15">
      <c r="O19" s="42">
        <f>SUM(O4:O17)</f>
        <v>1210</v>
      </c>
    </row>
    <row r="20" spans="13:17" ht="19.899999999999999" customHeight="1" x14ac:dyDescent="0.15">
      <c r="M20" s="40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M3:Q13"/>
  <sheetViews>
    <sheetView view="pageBreakPreview" zoomScaleNormal="100" zoomScaleSheetLayoutView="100" workbookViewId="0">
      <selection activeCell="N17" sqref="N17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4.5" style="1" bestFit="1" customWidth="1"/>
    <col min="15" max="16384" width="8.75" style="1"/>
  </cols>
  <sheetData>
    <row r="3" spans="13:17" ht="19.899999999999999" customHeight="1" x14ac:dyDescent="0.15">
      <c r="M3" s="1" t="s">
        <v>126</v>
      </c>
    </row>
    <row r="4" spans="13:17" ht="19.899999999999999" customHeight="1" x14ac:dyDescent="0.15">
      <c r="M4" s="3" t="s">
        <v>14</v>
      </c>
      <c r="N4" s="4" t="s">
        <v>32</v>
      </c>
      <c r="O4" s="5">
        <v>215</v>
      </c>
      <c r="P4" s="6">
        <v>17.8</v>
      </c>
      <c r="Q4" s="41">
        <f>O4*100/1211</f>
        <v>17.753922378199835</v>
      </c>
    </row>
    <row r="5" spans="13:17" ht="19.899999999999999" customHeight="1" x14ac:dyDescent="0.15">
      <c r="M5" s="3" t="s">
        <v>0</v>
      </c>
      <c r="N5" s="4" t="str">
        <f>"夫婦のみの"&amp;CHAR(10)&amp;"世帯"</f>
        <v>夫婦のみの
世帯</v>
      </c>
      <c r="O5" s="5">
        <v>354</v>
      </c>
      <c r="P5" s="6">
        <v>29.3</v>
      </c>
      <c r="Q5" s="41">
        <f t="shared" ref="Q5:Q10" si="0">O5*100/1211</f>
        <v>29.232039636663913</v>
      </c>
    </row>
    <row r="6" spans="13:17" ht="19.899999999999999" customHeight="1" x14ac:dyDescent="0.15">
      <c r="M6" s="3" t="s">
        <v>1</v>
      </c>
      <c r="N6" s="4" t="str">
        <f>"夫婦と"&amp;CHAR(10)&amp;"子どもの"&amp;CHAR(10)&amp;"世帯"</f>
        <v>夫婦と
子どもの
世帯</v>
      </c>
      <c r="O6" s="5">
        <v>474</v>
      </c>
      <c r="P6" s="6">
        <v>39.200000000000003</v>
      </c>
      <c r="Q6" s="41">
        <f t="shared" si="0"/>
        <v>39.141205615194053</v>
      </c>
    </row>
    <row r="7" spans="13:17" ht="19.899999999999999" customHeight="1" x14ac:dyDescent="0.15">
      <c r="M7" s="3" t="s">
        <v>2</v>
      </c>
      <c r="N7" s="4" t="str">
        <f>"ひとり親と"&amp;CHAR(10)&amp;"子どもの世帯"</f>
        <v>ひとり親と
子どもの世帯</v>
      </c>
      <c r="O7" s="5">
        <v>75</v>
      </c>
      <c r="P7" s="6">
        <v>6.2</v>
      </c>
      <c r="Q7" s="41">
        <f t="shared" si="0"/>
        <v>6.1932287365813377</v>
      </c>
    </row>
    <row r="8" spans="13:17" ht="19.899999999999999" customHeight="1" x14ac:dyDescent="0.15">
      <c r="M8" s="3" t="s">
        <v>3</v>
      </c>
      <c r="N8" s="4" t="str">
        <f>"３世代世帯"&amp;CHAR(10)&amp;"（親・子・孫）"</f>
        <v>３世代世帯
（親・子・孫）</v>
      </c>
      <c r="O8" s="5">
        <v>41</v>
      </c>
      <c r="P8" s="6">
        <v>3.4</v>
      </c>
      <c r="Q8" s="41">
        <f t="shared" si="0"/>
        <v>3.3856317093311312</v>
      </c>
    </row>
    <row r="9" spans="13:17" ht="19.899999999999999" customHeight="1" x14ac:dyDescent="0.15">
      <c r="M9" s="3" t="s">
        <v>4</v>
      </c>
      <c r="N9" s="4" t="s">
        <v>48</v>
      </c>
      <c r="O9" s="5">
        <v>30</v>
      </c>
      <c r="P9" s="6">
        <v>2.5</v>
      </c>
      <c r="Q9" s="41">
        <f t="shared" si="0"/>
        <v>2.4772914946325351</v>
      </c>
    </row>
    <row r="10" spans="13:17" ht="19.899999999999999" customHeight="1" x14ac:dyDescent="0.15">
      <c r="M10" s="3" t="s">
        <v>5</v>
      </c>
      <c r="N10" s="4" t="s">
        <v>28</v>
      </c>
      <c r="O10" s="5">
        <v>21</v>
      </c>
      <c r="P10" s="6">
        <v>1.7</v>
      </c>
      <c r="Q10" s="41">
        <f t="shared" si="0"/>
        <v>1.7341040462427746</v>
      </c>
    </row>
    <row r="11" spans="13:17" ht="19.899999999999999" customHeight="1" x14ac:dyDescent="0.15">
      <c r="M11" s="7"/>
      <c r="N11" s="8" t="s">
        <v>9</v>
      </c>
      <c r="O11" s="5">
        <v>1210</v>
      </c>
      <c r="P11" s="6">
        <v>100</v>
      </c>
      <c r="Q11" s="41">
        <f>SUM(Q4:Q10)</f>
        <v>99.917423616845582</v>
      </c>
    </row>
    <row r="12" spans="13:17" ht="19.899999999999999" customHeight="1" x14ac:dyDescent="0.15">
      <c r="O12" s="43">
        <f>SUM(O4:O10)</f>
        <v>1210</v>
      </c>
    </row>
    <row r="13" spans="13:17" ht="19.899999999999999" customHeight="1" x14ac:dyDescent="0.15">
      <c r="M13" s="40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Q3:U15"/>
  <sheetViews>
    <sheetView view="pageBreakPreview" zoomScaleNormal="100" zoomScaleSheetLayoutView="100" workbookViewId="0"/>
  </sheetViews>
  <sheetFormatPr defaultColWidth="9" defaultRowHeight="16.899999999999999" customHeight="1" x14ac:dyDescent="0.15"/>
  <cols>
    <col min="1" max="2" width="1.75" style="1" customWidth="1"/>
    <col min="3" max="13" width="9" style="1"/>
    <col min="14" max="14" width="9" style="1" customWidth="1"/>
    <col min="15" max="16" width="1.75" style="1" customWidth="1"/>
    <col min="17" max="17" width="9" style="1"/>
    <col min="18" max="18" width="20.75" style="1" customWidth="1"/>
    <col min="19" max="20" width="9" style="1"/>
    <col min="21" max="21" width="9.375" style="1" bestFit="1" customWidth="1"/>
    <col min="22" max="16384" width="9" style="1"/>
  </cols>
  <sheetData>
    <row r="3" spans="17:21" ht="16.899999999999999" customHeight="1" x14ac:dyDescent="0.15">
      <c r="Q3" s="1" t="s">
        <v>127</v>
      </c>
    </row>
    <row r="4" spans="17:21" ht="16.899999999999999" customHeight="1" x14ac:dyDescent="0.15">
      <c r="Q4" s="9" t="s">
        <v>14</v>
      </c>
      <c r="R4" s="10" t="s">
        <v>33</v>
      </c>
      <c r="S4" s="11">
        <v>719</v>
      </c>
      <c r="T4" s="12">
        <v>59.4</v>
      </c>
      <c r="U4" s="41">
        <f>S4*100/1211</f>
        <v>59.372419488026424</v>
      </c>
    </row>
    <row r="5" spans="17:21" ht="16.899999999999999" customHeight="1" x14ac:dyDescent="0.15">
      <c r="Q5" s="9" t="s">
        <v>3</v>
      </c>
      <c r="R5" s="10" t="s">
        <v>34</v>
      </c>
      <c r="S5" s="11">
        <v>385</v>
      </c>
      <c r="T5" s="12">
        <v>31.8</v>
      </c>
      <c r="U5" s="41">
        <f t="shared" ref="U5:U12" si="0">S5*100/1211</f>
        <v>31.791907514450866</v>
      </c>
    </row>
    <row r="6" spans="17:21" ht="16.899999999999999" customHeight="1" x14ac:dyDescent="0.15">
      <c r="Q6" s="9" t="s">
        <v>2</v>
      </c>
      <c r="R6" s="10" t="s">
        <v>35</v>
      </c>
      <c r="S6" s="11">
        <v>181</v>
      </c>
      <c r="T6" s="12">
        <v>15</v>
      </c>
      <c r="U6" s="41">
        <f t="shared" si="0"/>
        <v>14.946325350949628</v>
      </c>
    </row>
    <row r="7" spans="17:21" ht="16.899999999999999" customHeight="1" x14ac:dyDescent="0.15">
      <c r="Q7" s="9" t="s">
        <v>6</v>
      </c>
      <c r="R7" s="10" t="s">
        <v>36</v>
      </c>
      <c r="S7" s="11">
        <v>173</v>
      </c>
      <c r="T7" s="12">
        <v>14.3</v>
      </c>
      <c r="U7" s="41">
        <f t="shared" si="0"/>
        <v>14.285714285714286</v>
      </c>
    </row>
    <row r="8" spans="17:21" ht="16.899999999999999" customHeight="1" x14ac:dyDescent="0.15">
      <c r="Q8" s="9" t="s">
        <v>5</v>
      </c>
      <c r="R8" s="10" t="s">
        <v>37</v>
      </c>
      <c r="S8" s="11">
        <v>95</v>
      </c>
      <c r="T8" s="12">
        <v>7.9</v>
      </c>
      <c r="U8" s="41">
        <f t="shared" si="0"/>
        <v>7.8447563996696941</v>
      </c>
    </row>
    <row r="9" spans="17:21" ht="16.899999999999999" customHeight="1" x14ac:dyDescent="0.15">
      <c r="Q9" s="9" t="s">
        <v>1</v>
      </c>
      <c r="R9" s="10" t="s">
        <v>38</v>
      </c>
      <c r="S9" s="11">
        <v>67</v>
      </c>
      <c r="T9" s="12">
        <v>5.5</v>
      </c>
      <c r="U9" s="41">
        <f t="shared" si="0"/>
        <v>5.5326176713459949</v>
      </c>
    </row>
    <row r="10" spans="17:21" ht="16.899999999999999" customHeight="1" x14ac:dyDescent="0.15">
      <c r="Q10" s="9" t="s">
        <v>4</v>
      </c>
      <c r="R10" s="10" t="s">
        <v>39</v>
      </c>
      <c r="S10" s="11">
        <v>53</v>
      </c>
      <c r="T10" s="12">
        <v>4.4000000000000004</v>
      </c>
      <c r="U10" s="41">
        <f t="shared" si="0"/>
        <v>4.3765483071841453</v>
      </c>
    </row>
    <row r="11" spans="17:21" ht="16.899999999999999" customHeight="1" x14ac:dyDescent="0.15">
      <c r="Q11" s="9" t="s">
        <v>0</v>
      </c>
      <c r="R11" s="10" t="s">
        <v>40</v>
      </c>
      <c r="S11" s="11">
        <v>46</v>
      </c>
      <c r="T11" s="12">
        <v>3.8</v>
      </c>
      <c r="U11" s="41">
        <f t="shared" si="0"/>
        <v>3.7985136251032205</v>
      </c>
    </row>
    <row r="12" spans="17:21" ht="16.899999999999999" customHeight="1" x14ac:dyDescent="0.15">
      <c r="Q12" s="9" t="s">
        <v>7</v>
      </c>
      <c r="R12" s="10" t="s">
        <v>28</v>
      </c>
      <c r="S12" s="11">
        <v>40</v>
      </c>
      <c r="T12" s="12">
        <v>3.3</v>
      </c>
      <c r="U12" s="41">
        <f t="shared" si="0"/>
        <v>3.3030553261767133</v>
      </c>
    </row>
    <row r="13" spans="17:21" ht="16.899999999999999" customHeight="1" x14ac:dyDescent="0.15">
      <c r="Q13" s="13"/>
      <c r="R13" s="14" t="s">
        <v>9</v>
      </c>
      <c r="S13" s="11">
        <v>1759</v>
      </c>
      <c r="T13" s="12">
        <v>145.4</v>
      </c>
      <c r="U13" s="41"/>
    </row>
    <row r="14" spans="17:21" ht="16.899999999999999" customHeight="1" x14ac:dyDescent="0.15">
      <c r="Q14" s="13"/>
      <c r="R14" s="14" t="s">
        <v>41</v>
      </c>
      <c r="S14" s="11">
        <v>1210</v>
      </c>
      <c r="T14" s="12">
        <v>100</v>
      </c>
    </row>
    <row r="15" spans="17:21" ht="16.899999999999999" customHeight="1" x14ac:dyDescent="0.15">
      <c r="S15" s="42">
        <f>SUM(S4:S12)</f>
        <v>1759</v>
      </c>
    </row>
  </sheetData>
  <sortState ref="W4:Y11">
    <sortCondition descending="1" ref="Y4:Y11"/>
  </sortState>
  <phoneticPr fontId="6"/>
  <pageMargins left="0.7" right="0.7" top="0.75" bottom="0.75" header="0.3" footer="0.3"/>
  <pageSetup paperSize="9" scale="72" orientation="portrait" r:id="rId1"/>
  <colBreaks count="1" manualBreakCount="1">
    <brk id="15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M3:Q17"/>
  <sheetViews>
    <sheetView view="pageBreakPreview" zoomScaleNormal="100" zoomScaleSheetLayoutView="100" workbookViewId="0">
      <selection activeCell="O21" sqref="O21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" width="8.75" style="1"/>
    <col min="17" max="17" width="9.375" style="1" bestFit="1" customWidth="1"/>
    <col min="18" max="16384" width="8.75" style="1"/>
  </cols>
  <sheetData>
    <row r="3" spans="13:17" ht="19.899999999999999" customHeight="1" x14ac:dyDescent="0.15">
      <c r="M3" s="1" t="s">
        <v>128</v>
      </c>
    </row>
    <row r="4" spans="13:17" ht="19.899999999999999" customHeight="1" x14ac:dyDescent="0.15">
      <c r="M4" s="3" t="s">
        <v>14</v>
      </c>
      <c r="N4" s="4" t="s">
        <v>42</v>
      </c>
      <c r="O4" s="5">
        <v>89</v>
      </c>
      <c r="P4" s="6">
        <v>7.4</v>
      </c>
      <c r="Q4" s="41">
        <f>O4*100/1211</f>
        <v>7.3492981007431872</v>
      </c>
    </row>
    <row r="5" spans="13:17" ht="19.899999999999999" customHeight="1" x14ac:dyDescent="0.15">
      <c r="M5" s="3" t="s">
        <v>0</v>
      </c>
      <c r="N5" s="4" t="s">
        <v>43</v>
      </c>
      <c r="O5" s="5">
        <v>1</v>
      </c>
      <c r="P5" s="6">
        <v>0.1</v>
      </c>
      <c r="Q5" s="41">
        <f t="shared" ref="Q5:Q14" si="0">O5*100/1211</f>
        <v>8.2576383154417843E-2</v>
      </c>
    </row>
    <row r="6" spans="13:17" ht="19.899999999999999" customHeight="1" x14ac:dyDescent="0.15">
      <c r="M6" s="3" t="s">
        <v>1</v>
      </c>
      <c r="N6" s="4" t="s">
        <v>111</v>
      </c>
      <c r="O6" s="5">
        <v>90</v>
      </c>
      <c r="P6" s="6">
        <v>7.4</v>
      </c>
      <c r="Q6" s="41">
        <f t="shared" si="0"/>
        <v>7.4318744838976052</v>
      </c>
    </row>
    <row r="7" spans="13:17" ht="19.899999999999999" customHeight="1" x14ac:dyDescent="0.15">
      <c r="M7" s="3" t="s">
        <v>2</v>
      </c>
      <c r="N7" s="81" t="s">
        <v>160</v>
      </c>
      <c r="O7" s="5">
        <v>258</v>
      </c>
      <c r="P7" s="6">
        <v>21.3</v>
      </c>
      <c r="Q7" s="41">
        <f t="shared" si="0"/>
        <v>21.3047068538398</v>
      </c>
    </row>
    <row r="8" spans="13:17" ht="19.899999999999999" customHeight="1" x14ac:dyDescent="0.15">
      <c r="M8" s="3" t="s">
        <v>3</v>
      </c>
      <c r="N8" s="4" t="s">
        <v>44</v>
      </c>
      <c r="O8" s="5">
        <v>86</v>
      </c>
      <c r="P8" s="6">
        <v>7.1</v>
      </c>
      <c r="Q8" s="41">
        <f t="shared" si="0"/>
        <v>7.1015689512799343</v>
      </c>
    </row>
    <row r="9" spans="13:17" ht="19.899999999999999" customHeight="1" x14ac:dyDescent="0.15">
      <c r="M9" s="3" t="s">
        <v>4</v>
      </c>
      <c r="N9" s="4" t="str">
        <f>"派遣・契約・嘱託社員，"&amp;CHAR(10)&amp;"パート・アルバイト"</f>
        <v>派遣・契約・嘱託社員，
パート・アルバイト</v>
      </c>
      <c r="O9" s="5">
        <v>241</v>
      </c>
      <c r="P9" s="6">
        <v>19.899999999999999</v>
      </c>
      <c r="Q9" s="41">
        <f t="shared" si="0"/>
        <v>19.900908340214698</v>
      </c>
    </row>
    <row r="10" spans="13:17" ht="19.899999999999999" customHeight="1" x14ac:dyDescent="0.15">
      <c r="M10" s="3" t="s">
        <v>5</v>
      </c>
      <c r="N10" s="4" t="s">
        <v>45</v>
      </c>
      <c r="O10" s="5">
        <v>27</v>
      </c>
      <c r="P10" s="6">
        <v>2.2000000000000002</v>
      </c>
      <c r="Q10" s="41">
        <f t="shared" si="0"/>
        <v>2.2295623451692816</v>
      </c>
    </row>
    <row r="11" spans="13:17" ht="19.899999999999999" customHeight="1" x14ac:dyDescent="0.15">
      <c r="M11" s="3" t="s">
        <v>6</v>
      </c>
      <c r="N11" s="4" t="s">
        <v>46</v>
      </c>
      <c r="O11" s="5">
        <v>138</v>
      </c>
      <c r="P11" s="6">
        <v>11.4</v>
      </c>
      <c r="Q11" s="41">
        <f t="shared" si="0"/>
        <v>11.395540875309662</v>
      </c>
    </row>
    <row r="12" spans="13:17" ht="19.899999999999999" customHeight="1" x14ac:dyDescent="0.15">
      <c r="M12" s="3" t="s">
        <v>7</v>
      </c>
      <c r="N12" s="4" t="s">
        <v>47</v>
      </c>
      <c r="O12" s="5">
        <v>226</v>
      </c>
      <c r="P12" s="6">
        <v>18.7</v>
      </c>
      <c r="Q12" s="41">
        <f t="shared" si="0"/>
        <v>18.662262592898433</v>
      </c>
    </row>
    <row r="13" spans="13:17" ht="19.899999999999999" customHeight="1" x14ac:dyDescent="0.15">
      <c r="M13" s="3" t="s">
        <v>8</v>
      </c>
      <c r="N13" s="4" t="s">
        <v>48</v>
      </c>
      <c r="O13" s="5">
        <v>34</v>
      </c>
      <c r="P13" s="6">
        <v>2.8</v>
      </c>
      <c r="Q13" s="41">
        <f t="shared" si="0"/>
        <v>2.8075970272502064</v>
      </c>
    </row>
    <row r="14" spans="13:17" ht="19.899999999999999" customHeight="1" x14ac:dyDescent="0.15">
      <c r="M14" s="3" t="s">
        <v>10</v>
      </c>
      <c r="N14" s="4" t="s">
        <v>28</v>
      </c>
      <c r="O14" s="5">
        <v>20</v>
      </c>
      <c r="P14" s="6">
        <v>1.7</v>
      </c>
      <c r="Q14" s="41">
        <f t="shared" si="0"/>
        <v>1.6515276630883566</v>
      </c>
    </row>
    <row r="15" spans="13:17" ht="19.899999999999999" customHeight="1" x14ac:dyDescent="0.15">
      <c r="M15" s="7"/>
      <c r="N15" s="8" t="s">
        <v>9</v>
      </c>
      <c r="O15" s="5">
        <v>1210</v>
      </c>
      <c r="P15" s="6">
        <v>100</v>
      </c>
    </row>
    <row r="16" spans="13:17" ht="19.899999999999999" customHeight="1" x14ac:dyDescent="0.15">
      <c r="O16" s="42">
        <f>SUM(O4:O14)</f>
        <v>1210</v>
      </c>
      <c r="Q16" s="41">
        <f>SUM(Q4:Q15)</f>
        <v>99.917423616845582</v>
      </c>
    </row>
    <row r="17" spans="13:13" ht="19.899999999999999" customHeight="1" x14ac:dyDescent="0.15">
      <c r="M17" s="40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M3:S18"/>
  <sheetViews>
    <sheetView view="pageBreakPreview" zoomScaleNormal="100" zoomScaleSheetLayoutView="100" workbookViewId="0">
      <selection activeCell="O16" sqref="O16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1" width="3.125" style="1" customWidth="1"/>
    <col min="12" max="12" width="1.75" style="1" customWidth="1"/>
    <col min="13" max="13" width="8.75" style="1"/>
    <col min="14" max="14" width="20.75" style="1" customWidth="1"/>
    <col min="15" max="17" width="8.75" style="1"/>
    <col min="18" max="18" width="9.625" style="1" bestFit="1" customWidth="1"/>
    <col min="19" max="16384" width="8.75" style="1"/>
  </cols>
  <sheetData>
    <row r="3" spans="13:19" ht="19.899999999999999" customHeight="1" x14ac:dyDescent="0.15">
      <c r="M3" s="1" t="s">
        <v>129</v>
      </c>
    </row>
    <row r="4" spans="13:19" ht="19.899999999999999" customHeight="1" x14ac:dyDescent="0.15">
      <c r="M4" s="31" t="s">
        <v>14</v>
      </c>
      <c r="N4" s="32" t="s">
        <v>49</v>
      </c>
      <c r="O4" s="33">
        <v>65</v>
      </c>
      <c r="P4" s="34">
        <v>8.1999999999999993</v>
      </c>
      <c r="R4" s="41"/>
    </row>
    <row r="5" spans="13:19" ht="19.899999999999999" customHeight="1" x14ac:dyDescent="0.15">
      <c r="M5" s="31" t="s">
        <v>0</v>
      </c>
      <c r="N5" s="32" t="s">
        <v>50</v>
      </c>
      <c r="O5" s="33">
        <v>178</v>
      </c>
      <c r="P5" s="34">
        <v>22.5</v>
      </c>
      <c r="R5" s="41"/>
    </row>
    <row r="6" spans="13:19" ht="19.899999999999999" customHeight="1" x14ac:dyDescent="0.15">
      <c r="M6" s="31" t="s">
        <v>1</v>
      </c>
      <c r="N6" s="32" t="s">
        <v>51</v>
      </c>
      <c r="O6" s="33">
        <v>26</v>
      </c>
      <c r="P6" s="34">
        <v>3.3</v>
      </c>
      <c r="Q6" s="18">
        <f>SUM(P6:P8)</f>
        <v>17.100000000000001</v>
      </c>
      <c r="R6" s="41"/>
      <c r="S6" s="18"/>
    </row>
    <row r="7" spans="13:19" ht="19.899999999999999" customHeight="1" x14ac:dyDescent="0.15">
      <c r="M7" s="31" t="s">
        <v>2</v>
      </c>
      <c r="N7" s="32" t="s">
        <v>52</v>
      </c>
      <c r="O7" s="33">
        <v>27</v>
      </c>
      <c r="P7" s="34">
        <v>3.4</v>
      </c>
      <c r="R7" s="41"/>
    </row>
    <row r="8" spans="13:19" ht="19.899999999999999" customHeight="1" x14ac:dyDescent="0.15">
      <c r="M8" s="31" t="s">
        <v>3</v>
      </c>
      <c r="N8" s="32" t="str">
        <f>"多摩地域"&amp;CHAR(10)&amp;"（府中市・三鷹市・"&amp;CHAR(10)&amp;"島しょ以外）"</f>
        <v>多摩地域
（府中市・三鷹市・
島しょ以外）</v>
      </c>
      <c r="O8" s="33">
        <v>82</v>
      </c>
      <c r="P8" s="34">
        <v>10.4</v>
      </c>
      <c r="R8" s="41"/>
    </row>
    <row r="9" spans="13:19" ht="19.899999999999999" customHeight="1" x14ac:dyDescent="0.15">
      <c r="M9" s="31" t="s">
        <v>4</v>
      </c>
      <c r="N9" s="32" t="s">
        <v>53</v>
      </c>
      <c r="O9" s="33">
        <v>49</v>
      </c>
      <c r="P9" s="34">
        <v>6.2</v>
      </c>
      <c r="Q9" s="18">
        <f>SUM(P9:P10)</f>
        <v>43.6</v>
      </c>
      <c r="R9" s="41"/>
      <c r="S9" s="18"/>
    </row>
    <row r="10" spans="13:19" ht="19.899999999999999" customHeight="1" x14ac:dyDescent="0.15">
      <c r="M10" s="31" t="s">
        <v>5</v>
      </c>
      <c r="N10" s="32" t="str">
        <f>"東京23区内"&amp;CHAR(10)&amp;"（世田谷区以外）"</f>
        <v>東京23区内
（世田谷区以外）</v>
      </c>
      <c r="O10" s="33">
        <v>296</v>
      </c>
      <c r="P10" s="34">
        <v>37.4</v>
      </c>
      <c r="R10" s="41"/>
    </row>
    <row r="11" spans="13:19" ht="19.899999999999999" customHeight="1" x14ac:dyDescent="0.15">
      <c r="M11" s="31" t="s">
        <v>6</v>
      </c>
      <c r="N11" s="32" t="s">
        <v>54</v>
      </c>
      <c r="O11" s="33">
        <v>26</v>
      </c>
      <c r="P11" s="34">
        <v>3.3</v>
      </c>
      <c r="R11" s="41"/>
    </row>
    <row r="12" spans="13:19" ht="19.899999999999999" customHeight="1" x14ac:dyDescent="0.15">
      <c r="M12" s="31" t="s">
        <v>7</v>
      </c>
      <c r="N12" s="32" t="str">
        <f>"関東近県"&amp;CHAR(10)&amp;"（神奈川県以外）"</f>
        <v>関東近県
（神奈川県以外）</v>
      </c>
      <c r="O12" s="33">
        <v>12</v>
      </c>
      <c r="P12" s="34">
        <v>1.5</v>
      </c>
      <c r="R12" s="41"/>
    </row>
    <row r="13" spans="13:19" ht="19.899999999999999" customHeight="1" x14ac:dyDescent="0.15">
      <c r="M13" s="31" t="s">
        <v>8</v>
      </c>
      <c r="N13" s="32" t="s">
        <v>48</v>
      </c>
      <c r="O13" s="33">
        <v>10</v>
      </c>
      <c r="P13" s="34">
        <v>1.3</v>
      </c>
      <c r="R13" s="41"/>
    </row>
    <row r="14" spans="13:19" ht="19.899999999999999" customHeight="1" x14ac:dyDescent="0.15">
      <c r="M14" s="31" t="s">
        <v>10</v>
      </c>
      <c r="N14" s="32" t="s">
        <v>28</v>
      </c>
      <c r="O14" s="33">
        <v>21</v>
      </c>
      <c r="P14" s="34">
        <v>2.7</v>
      </c>
      <c r="R14" s="41"/>
    </row>
    <row r="15" spans="13:19" ht="19.899999999999999" customHeight="1" x14ac:dyDescent="0.15">
      <c r="M15" s="35"/>
      <c r="N15" s="36" t="s">
        <v>9</v>
      </c>
      <c r="O15" s="33">
        <v>792</v>
      </c>
      <c r="P15" s="34">
        <v>100</v>
      </c>
      <c r="R15" s="41"/>
    </row>
    <row r="16" spans="13:19" ht="19.899999999999999" customHeight="1" x14ac:dyDescent="0.15">
      <c r="O16" s="43">
        <f>SUM(O4:O14)</f>
        <v>792</v>
      </c>
    </row>
    <row r="17" spans="13:13" ht="19.899999999999999" customHeight="1" x14ac:dyDescent="0.15">
      <c r="M17" s="40"/>
    </row>
    <row r="18" spans="13:13" ht="19.899999999999999" customHeight="1" x14ac:dyDescent="0.15">
      <c r="M18" s="40"/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Q3:U16"/>
  <sheetViews>
    <sheetView view="pageBreakPreview" zoomScaleNormal="100" zoomScaleSheetLayoutView="100" workbookViewId="0">
      <selection activeCell="R19" sqref="R19"/>
    </sheetView>
  </sheetViews>
  <sheetFormatPr defaultColWidth="9" defaultRowHeight="16.899999999999999" customHeight="1" x14ac:dyDescent="0.15"/>
  <cols>
    <col min="1" max="2" width="1.75" style="1" customWidth="1"/>
    <col min="3" max="13" width="9" style="1"/>
    <col min="14" max="14" width="9" style="1" customWidth="1"/>
    <col min="15" max="16" width="1.75" style="1" customWidth="1"/>
    <col min="17" max="17" width="9" style="1"/>
    <col min="18" max="18" width="20.75" style="1" customWidth="1"/>
    <col min="19" max="20" width="9" style="1"/>
    <col min="21" max="21" width="8.75" style="1" customWidth="1"/>
    <col min="22" max="16384" width="9" style="1"/>
  </cols>
  <sheetData>
    <row r="3" spans="17:21" ht="16.899999999999999" customHeight="1" x14ac:dyDescent="0.15">
      <c r="Q3" s="1" t="s">
        <v>130</v>
      </c>
    </row>
    <row r="4" spans="17:21" ht="16.899999999999999" customHeight="1" x14ac:dyDescent="0.15">
      <c r="Q4" s="3" t="s">
        <v>1</v>
      </c>
      <c r="R4" s="4" t="s">
        <v>55</v>
      </c>
      <c r="S4" s="5">
        <v>931</v>
      </c>
      <c r="T4" s="15">
        <v>76.900000000000006</v>
      </c>
      <c r="U4" s="41"/>
    </row>
    <row r="5" spans="17:21" ht="16.899999999999999" customHeight="1" x14ac:dyDescent="0.15">
      <c r="Q5" s="3" t="s">
        <v>3</v>
      </c>
      <c r="R5" s="4" t="s">
        <v>56</v>
      </c>
      <c r="S5" s="5">
        <v>712</v>
      </c>
      <c r="T5" s="15">
        <v>58.8</v>
      </c>
      <c r="U5" s="41"/>
    </row>
    <row r="6" spans="17:21" ht="16.899999999999999" customHeight="1" x14ac:dyDescent="0.15">
      <c r="Q6" s="3" t="s">
        <v>2</v>
      </c>
      <c r="R6" s="4" t="s">
        <v>57</v>
      </c>
      <c r="S6" s="5">
        <v>429</v>
      </c>
      <c r="T6" s="15">
        <v>35.5</v>
      </c>
      <c r="U6" s="41"/>
    </row>
    <row r="7" spans="17:21" ht="16.899999999999999" customHeight="1" x14ac:dyDescent="0.15">
      <c r="Q7" s="3" t="s">
        <v>0</v>
      </c>
      <c r="R7" s="4" t="s">
        <v>131</v>
      </c>
      <c r="S7" s="5">
        <v>349</v>
      </c>
      <c r="T7" s="15">
        <v>28.8</v>
      </c>
      <c r="U7" s="41"/>
    </row>
    <row r="8" spans="17:21" ht="16.899999999999999" customHeight="1" x14ac:dyDescent="0.15">
      <c r="Q8" s="3" t="s">
        <v>14</v>
      </c>
      <c r="R8" s="4" t="s">
        <v>58</v>
      </c>
      <c r="S8" s="5">
        <v>182</v>
      </c>
      <c r="T8" s="15">
        <v>15</v>
      </c>
      <c r="U8" s="41"/>
    </row>
    <row r="9" spans="17:21" ht="16.899999999999999" customHeight="1" x14ac:dyDescent="0.15">
      <c r="Q9" s="3" t="s">
        <v>4</v>
      </c>
      <c r="R9" s="4" t="s">
        <v>112</v>
      </c>
      <c r="S9" s="5">
        <v>96</v>
      </c>
      <c r="T9" s="15">
        <v>7.9</v>
      </c>
      <c r="U9" s="41"/>
    </row>
    <row r="10" spans="17:21" ht="16.899999999999999" customHeight="1" x14ac:dyDescent="0.15">
      <c r="Q10" s="3" t="s">
        <v>159</v>
      </c>
      <c r="R10" s="4" t="s">
        <v>132</v>
      </c>
      <c r="S10" s="5">
        <v>18</v>
      </c>
      <c r="T10" s="15">
        <v>1.5</v>
      </c>
      <c r="U10" s="41"/>
    </row>
    <row r="11" spans="17:21" ht="16.899999999999999" customHeight="1" x14ac:dyDescent="0.15">
      <c r="Q11" s="3" t="s">
        <v>158</v>
      </c>
      <c r="R11" s="4" t="s">
        <v>59</v>
      </c>
      <c r="S11" s="5">
        <v>103</v>
      </c>
      <c r="T11" s="15">
        <v>8.5</v>
      </c>
      <c r="U11" s="41"/>
    </row>
    <row r="12" spans="17:21" ht="21.75" customHeight="1" x14ac:dyDescent="0.15">
      <c r="Q12" s="3" t="s">
        <v>7</v>
      </c>
      <c r="R12" s="83" t="s">
        <v>133</v>
      </c>
      <c r="S12" s="5">
        <v>43</v>
      </c>
      <c r="T12" s="15">
        <v>3.6</v>
      </c>
      <c r="U12" s="41"/>
    </row>
    <row r="13" spans="17:21" ht="16.899999999999999" customHeight="1" x14ac:dyDescent="0.15">
      <c r="Q13" s="30" t="s">
        <v>8</v>
      </c>
      <c r="R13" s="8" t="s">
        <v>28</v>
      </c>
      <c r="S13" s="5">
        <v>25</v>
      </c>
      <c r="T13" s="15">
        <v>2.1</v>
      </c>
      <c r="U13" s="41"/>
    </row>
    <row r="14" spans="17:21" ht="16.899999999999999" customHeight="1" x14ac:dyDescent="0.15">
      <c r="Q14" s="7"/>
      <c r="R14" s="8" t="s">
        <v>9</v>
      </c>
      <c r="S14" s="5">
        <v>2888</v>
      </c>
      <c r="T14" s="15">
        <v>238.7</v>
      </c>
    </row>
    <row r="15" spans="17:21" ht="16.899999999999999" customHeight="1" x14ac:dyDescent="0.15">
      <c r="Q15" s="7"/>
      <c r="R15" s="8" t="s">
        <v>41</v>
      </c>
      <c r="S15" s="5">
        <v>1210</v>
      </c>
      <c r="T15" s="15">
        <v>100</v>
      </c>
    </row>
    <row r="16" spans="17:21" ht="16.899999999999999" customHeight="1" x14ac:dyDescent="0.15">
      <c r="S16" s="42">
        <f>SUM(S4:S13)</f>
        <v>2888</v>
      </c>
    </row>
  </sheetData>
  <sortState ref="V4:X11">
    <sortCondition descending="1" ref="W4:W11"/>
  </sortState>
  <phoneticPr fontId="6"/>
  <pageMargins left="0.7" right="0.7" top="0.75" bottom="0.75" header="0.3" footer="0.3"/>
  <pageSetup paperSize="9" scale="72" orientation="portrait" r:id="rId1"/>
  <colBreaks count="1" manualBreakCount="1">
    <brk id="15" min="1" max="5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M3:Q14"/>
  <sheetViews>
    <sheetView view="pageBreakPreview" zoomScaleNormal="100" zoomScaleSheetLayoutView="100" workbookViewId="0">
      <selection activeCell="N9" sqref="N9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384" width="8.75" style="1"/>
  </cols>
  <sheetData>
    <row r="3" spans="13:17" ht="19.899999999999999" customHeight="1" x14ac:dyDescent="0.15">
      <c r="M3" s="1" t="s">
        <v>134</v>
      </c>
    </row>
    <row r="4" spans="13:17" ht="19.899999999999999" customHeight="1" x14ac:dyDescent="0.15">
      <c r="M4" s="3" t="s">
        <v>14</v>
      </c>
      <c r="N4" s="4" t="s">
        <v>60</v>
      </c>
      <c r="O4" s="5">
        <v>495</v>
      </c>
      <c r="P4" s="6">
        <v>40.9</v>
      </c>
      <c r="Q4" s="41">
        <f>O4*100/1211</f>
        <v>40.87530966143683</v>
      </c>
    </row>
    <row r="5" spans="13:17" ht="19.899999999999999" customHeight="1" x14ac:dyDescent="0.15">
      <c r="M5" s="3" t="s">
        <v>0</v>
      </c>
      <c r="N5" s="4" t="s">
        <v>61</v>
      </c>
      <c r="O5" s="5">
        <v>21</v>
      </c>
      <c r="P5" s="6">
        <v>1.7</v>
      </c>
      <c r="Q5" s="41">
        <f t="shared" ref="Q5:Q12" si="0">O5*100/1211</f>
        <v>1.7341040462427746</v>
      </c>
    </row>
    <row r="6" spans="13:17" ht="19.899999999999999" customHeight="1" x14ac:dyDescent="0.15">
      <c r="M6" s="3" t="s">
        <v>1</v>
      </c>
      <c r="N6" s="4" t="s">
        <v>62</v>
      </c>
      <c r="O6" s="5">
        <v>316</v>
      </c>
      <c r="P6" s="6">
        <v>26.1</v>
      </c>
      <c r="Q6" s="41">
        <f t="shared" si="0"/>
        <v>26.094137076796038</v>
      </c>
    </row>
    <row r="7" spans="13:17" ht="19.899999999999999" customHeight="1" x14ac:dyDescent="0.15">
      <c r="M7" s="3" t="s">
        <v>2</v>
      </c>
      <c r="N7" s="4" t="s">
        <v>63</v>
      </c>
      <c r="O7" s="5">
        <v>270</v>
      </c>
      <c r="P7" s="6">
        <v>22.3</v>
      </c>
      <c r="Q7" s="41">
        <f t="shared" si="0"/>
        <v>22.295623451692816</v>
      </c>
    </row>
    <row r="8" spans="13:17" ht="24.75" customHeight="1" x14ac:dyDescent="0.15">
      <c r="M8" s="3" t="s">
        <v>3</v>
      </c>
      <c r="N8" s="83" t="s">
        <v>107</v>
      </c>
      <c r="O8" s="5">
        <v>81</v>
      </c>
      <c r="P8" s="6">
        <v>6.7</v>
      </c>
      <c r="Q8" s="41">
        <f t="shared" si="0"/>
        <v>6.6886870355078445</v>
      </c>
    </row>
    <row r="9" spans="13:17" ht="19.899999999999999" customHeight="1" x14ac:dyDescent="0.15">
      <c r="M9" s="3" t="s">
        <v>4</v>
      </c>
      <c r="N9" s="4" t="s">
        <v>64</v>
      </c>
      <c r="O9" s="5">
        <v>9</v>
      </c>
      <c r="P9" s="6">
        <v>0.7</v>
      </c>
      <c r="Q9" s="41">
        <f t="shared" si="0"/>
        <v>0.74318744838976047</v>
      </c>
    </row>
    <row r="10" spans="13:17" ht="19.899999999999999" customHeight="1" x14ac:dyDescent="0.15">
      <c r="M10" s="3" t="s">
        <v>5</v>
      </c>
      <c r="N10" s="4" t="s">
        <v>65</v>
      </c>
      <c r="O10" s="5">
        <v>0</v>
      </c>
      <c r="P10" s="6">
        <v>0</v>
      </c>
      <c r="Q10" s="41">
        <f t="shared" si="0"/>
        <v>0</v>
      </c>
    </row>
    <row r="11" spans="13:17" ht="19.899999999999999" customHeight="1" x14ac:dyDescent="0.15">
      <c r="M11" s="3" t="s">
        <v>6</v>
      </c>
      <c r="N11" s="4" t="s">
        <v>48</v>
      </c>
      <c r="O11" s="5">
        <v>3</v>
      </c>
      <c r="P11" s="6">
        <v>0.2</v>
      </c>
      <c r="Q11" s="41">
        <f t="shared" si="0"/>
        <v>0.2477291494632535</v>
      </c>
    </row>
    <row r="12" spans="13:17" ht="19.899999999999999" customHeight="1" x14ac:dyDescent="0.15">
      <c r="M12" s="3" t="s">
        <v>7</v>
      </c>
      <c r="N12" s="4" t="s">
        <v>28</v>
      </c>
      <c r="O12" s="5">
        <v>15</v>
      </c>
      <c r="P12" s="6">
        <v>1.2</v>
      </c>
      <c r="Q12" s="41">
        <f t="shared" si="0"/>
        <v>1.2386457473162675</v>
      </c>
    </row>
    <row r="13" spans="13:17" ht="19.899999999999999" customHeight="1" x14ac:dyDescent="0.15">
      <c r="M13" s="7"/>
      <c r="N13" s="8" t="s">
        <v>9</v>
      </c>
      <c r="O13" s="5">
        <v>1210</v>
      </c>
      <c r="P13" s="6">
        <v>100</v>
      </c>
    </row>
    <row r="14" spans="13:17" ht="19.899999999999999" customHeight="1" x14ac:dyDescent="0.15">
      <c r="O14" s="42">
        <f>SUM(O4:O12)</f>
        <v>1210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M3:Q11"/>
  <sheetViews>
    <sheetView view="pageBreakPreview" zoomScaleNormal="100" zoomScaleSheetLayoutView="100" workbookViewId="0">
      <selection activeCell="N6" sqref="N6"/>
    </sheetView>
  </sheetViews>
  <sheetFormatPr defaultColWidth="8.75" defaultRowHeight="19.899999999999999" customHeight="1" x14ac:dyDescent="0.15"/>
  <cols>
    <col min="1" max="2" width="1.75" style="1" customWidth="1"/>
    <col min="3" max="10" width="9.75" style="1" customWidth="1"/>
    <col min="11" max="12" width="1.75" style="1" customWidth="1"/>
    <col min="13" max="13" width="8.75" style="1"/>
    <col min="14" max="14" width="20.75" style="1" customWidth="1"/>
    <col min="15" max="16384" width="8.75" style="1"/>
  </cols>
  <sheetData>
    <row r="3" spans="13:17" ht="19.899999999999999" customHeight="1" x14ac:dyDescent="0.15">
      <c r="M3" s="1" t="s">
        <v>108</v>
      </c>
    </row>
    <row r="4" spans="13:17" ht="19.899999999999999" customHeight="1" x14ac:dyDescent="0.15">
      <c r="M4" s="3" t="s">
        <v>14</v>
      </c>
      <c r="N4" s="4" t="s">
        <v>66</v>
      </c>
      <c r="O4" s="5">
        <v>223</v>
      </c>
      <c r="P4" s="6">
        <v>18.399999999999999</v>
      </c>
      <c r="Q4" s="41">
        <f>O4*100/1211</f>
        <v>18.414533443435179</v>
      </c>
    </row>
    <row r="5" spans="13:17" ht="19.899999999999999" customHeight="1" x14ac:dyDescent="0.15">
      <c r="M5" s="3" t="s">
        <v>0</v>
      </c>
      <c r="N5" s="4" t="s">
        <v>67</v>
      </c>
      <c r="O5" s="5">
        <v>237</v>
      </c>
      <c r="P5" s="6">
        <v>19.600000000000001</v>
      </c>
      <c r="Q5" s="41">
        <f t="shared" ref="Q5:Q9" si="0">O5*100/1211</f>
        <v>19.570602807597027</v>
      </c>
    </row>
    <row r="6" spans="13:17" ht="25.5" customHeight="1" x14ac:dyDescent="0.15">
      <c r="M6" s="3" t="s">
        <v>1</v>
      </c>
      <c r="N6" s="17" t="s">
        <v>110</v>
      </c>
      <c r="O6" s="5">
        <v>187</v>
      </c>
      <c r="P6" s="6">
        <v>15.5</v>
      </c>
      <c r="Q6" s="41">
        <f t="shared" si="0"/>
        <v>15.441783649876136</v>
      </c>
    </row>
    <row r="7" spans="13:17" ht="25.5" customHeight="1" x14ac:dyDescent="0.15">
      <c r="M7" s="3" t="s">
        <v>2</v>
      </c>
      <c r="N7" s="17" t="s">
        <v>109</v>
      </c>
      <c r="O7" s="5">
        <v>245</v>
      </c>
      <c r="P7" s="6">
        <v>20.2</v>
      </c>
      <c r="Q7" s="41">
        <f t="shared" si="0"/>
        <v>20.23121387283237</v>
      </c>
    </row>
    <row r="8" spans="13:17" ht="19.899999999999999" customHeight="1" x14ac:dyDescent="0.15">
      <c r="M8" s="3" t="s">
        <v>3</v>
      </c>
      <c r="N8" s="4" t="s">
        <v>68</v>
      </c>
      <c r="O8" s="5">
        <v>285</v>
      </c>
      <c r="P8" s="6">
        <v>23.6</v>
      </c>
      <c r="Q8" s="41">
        <f t="shared" si="0"/>
        <v>23.534269199009085</v>
      </c>
    </row>
    <row r="9" spans="13:17" ht="19.899999999999999" customHeight="1" x14ac:dyDescent="0.15">
      <c r="M9" s="3" t="s">
        <v>4</v>
      </c>
      <c r="N9" s="4" t="s">
        <v>28</v>
      </c>
      <c r="O9" s="5">
        <v>33</v>
      </c>
      <c r="P9" s="6">
        <v>2.7</v>
      </c>
      <c r="Q9" s="41">
        <f t="shared" si="0"/>
        <v>2.7250206440957885</v>
      </c>
    </row>
    <row r="10" spans="13:17" ht="19.899999999999999" customHeight="1" x14ac:dyDescent="0.15">
      <c r="M10" s="7"/>
      <c r="N10" s="8" t="s">
        <v>9</v>
      </c>
      <c r="O10" s="5">
        <v>1210</v>
      </c>
      <c r="P10" s="6">
        <v>100</v>
      </c>
      <c r="Q10" s="41"/>
    </row>
    <row r="11" spans="13:17" ht="19.899999999999999" customHeight="1" x14ac:dyDescent="0.15">
      <c r="O11" s="42">
        <f>SUM(O4:O9)</f>
        <v>1210</v>
      </c>
    </row>
  </sheetData>
  <phoneticPr fontId="6"/>
  <pageMargins left="0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問1</vt:lpstr>
      <vt:lpstr>問2</vt:lpstr>
      <vt:lpstr>問3</vt:lpstr>
      <vt:lpstr>問4</vt:lpstr>
      <vt:lpstr>問5</vt:lpstr>
      <vt:lpstr>問5-1</vt:lpstr>
      <vt:lpstr>問6</vt:lpstr>
      <vt:lpstr>問7</vt:lpstr>
      <vt:lpstr>問8</vt:lpstr>
      <vt:lpstr>問9</vt:lpstr>
      <vt:lpstr>問10</vt:lpstr>
      <vt:lpstr>問10-1</vt:lpstr>
      <vt:lpstr>問10-1同居人表</vt:lpstr>
      <vt:lpstr>問10-2</vt:lpstr>
      <vt:lpstr>問10-2同居人</vt:lpstr>
      <vt:lpstr>問1!Print_Area</vt:lpstr>
      <vt:lpstr>問10!Print_Area</vt:lpstr>
      <vt:lpstr>'問10-1'!Print_Area</vt:lpstr>
      <vt:lpstr>'問10-1同居人表'!Print_Area</vt:lpstr>
      <vt:lpstr>'問10-2'!Print_Area</vt:lpstr>
      <vt:lpstr>'問10-2同居人'!Print_Area</vt:lpstr>
      <vt:lpstr>問2!Print_Area</vt:lpstr>
      <vt:lpstr>問3!Print_Area</vt:lpstr>
      <vt:lpstr>問4!Print_Area</vt:lpstr>
      <vt:lpstr>問5!Print_Area</vt:lpstr>
      <vt:lpstr>'問5-1'!Print_Area</vt:lpstr>
      <vt:lpstr>問6!Print_Area</vt:lpstr>
      <vt:lpstr>問7!Print_Area</vt:lpstr>
      <vt:lpstr>問8!Print_Area</vt:lpstr>
      <vt:lpstr>問9!Print_Area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2023-02-07T05:51:19Z</cp:lastPrinted>
  <dcterms:created xsi:type="dcterms:W3CDTF">2022-03-28T05:53:54Z</dcterms:created>
  <dcterms:modified xsi:type="dcterms:W3CDTF">2025-05-14T07:38:34Z</dcterms:modified>
</cp:coreProperties>
</file>