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file-sv.w2.city.chofu.tokyo.jp\0104_財政課\内部\◇新◇公◇会◇計◇\★統一基準作業用★\公表用資料\R2\03_HP公表\"/>
    </mc:Choice>
  </mc:AlternateContent>
  <bookViews>
    <workbookView xWindow="-15" yWindow="6015" windowWidth="19230" windowHeight="6075" tabRatio="652"/>
  </bookViews>
  <sheets>
    <sheet name="有形固定資産(千円)" sheetId="47" r:id="rId1"/>
    <sheet name="投資及び出資金 (千円)" sheetId="48" r:id="rId2"/>
    <sheet name="基金 (千円)" sheetId="34" r:id="rId3"/>
    <sheet name="貸付金 (千円)" sheetId="50" r:id="rId4"/>
    <sheet name="未収金及び長期延滞債権 (千円)" sheetId="51" r:id="rId5"/>
    <sheet name="地方債（借入先別） (千円) " sheetId="52" r:id="rId6"/>
    <sheet name="地方債（利率別など） (千円)" sheetId="53" r:id="rId7"/>
    <sheet name="引当金 (千円)" sheetId="54" r:id="rId8"/>
    <sheet name="補助金 (千円) " sheetId="56" r:id="rId9"/>
    <sheet name="財源 (千円)" sheetId="58" r:id="rId10"/>
    <sheet name="財源情報 (千円)" sheetId="57" r:id="rId11"/>
    <sheet name="資金明細 (千円)" sheetId="55" r:id="rId12"/>
  </sheets>
  <definedNames>
    <definedName name="AS2DocOpenMode" hidden="1">"AS2DocumentEdit"</definedName>
    <definedName name="_xlnm.Print_Area" localSheetId="7">'引当金 (千円)'!$A$1:$G$9</definedName>
    <definedName name="_xlnm.Print_Area" localSheetId="2">'基金 (千円)'!$B$1:$H$18</definedName>
    <definedName name="_xlnm.Print_Area" localSheetId="9">'財源 (千円)'!$A$1:$G$29</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 '!$A$1:$L$19</definedName>
    <definedName name="_xlnm.Print_Area" localSheetId="6">'地方債（利率別など） (千円)'!$A$1:$L$18</definedName>
    <definedName name="_xlnm.Print_Area" localSheetId="1">'投資及び出資金 (千円)'!$B$1:$M$32</definedName>
    <definedName name="_xlnm.Print_Area" localSheetId="8">'補助金 (千円) '!$A$1:$H$33</definedName>
    <definedName name="_xlnm.Print_Area" localSheetId="4">'未収金及び長期延滞債権 (千円)'!$A$1:$H$21</definedName>
    <definedName name="_xlnm.Print_Area" localSheetId="0">'有形固定資産(千円)'!$A$1:$S$52</definedName>
  </definedNames>
  <calcPr calcId="162913"/>
</workbook>
</file>

<file path=xl/calcChain.xml><?xml version="1.0" encoding="utf-8"?>
<calcChain xmlns="http://schemas.openxmlformats.org/spreadsheetml/2006/main">
  <c r="F24" i="58" l="1"/>
  <c r="F21" i="58"/>
  <c r="B11" i="53"/>
  <c r="B5" i="53"/>
  <c r="E8" i="50"/>
  <c r="G8" i="50"/>
  <c r="D8" i="50"/>
  <c r="C8" i="50"/>
  <c r="F27" i="58" l="1"/>
  <c r="F28" i="58" s="1"/>
  <c r="F29" i="58" s="1"/>
  <c r="C9" i="57"/>
  <c r="C11" i="57" l="1"/>
  <c r="F30" i="56" l="1"/>
  <c r="F31" i="56"/>
  <c r="F10" i="56"/>
  <c r="G11" i="57" l="1"/>
  <c r="E11" i="57"/>
  <c r="D11" i="57"/>
  <c r="D5" i="51"/>
  <c r="F11" i="57" l="1"/>
  <c r="C10" i="55" l="1"/>
  <c r="F5" i="54"/>
  <c r="F6" i="54"/>
  <c r="F7" i="54"/>
  <c r="F8" i="54" s="1"/>
  <c r="B8" i="54"/>
  <c r="C8" i="54"/>
  <c r="D8" i="54"/>
  <c r="E8" i="54"/>
  <c r="B18" i="52"/>
  <c r="C18" i="52"/>
  <c r="D18" i="52"/>
  <c r="E18" i="52"/>
  <c r="F18" i="52"/>
  <c r="K18" i="52"/>
  <c r="D21" i="51" l="1"/>
  <c r="C18" i="51"/>
  <c r="H5" i="51"/>
  <c r="C19" i="48"/>
  <c r="F8" i="50"/>
  <c r="C20" i="51" l="1"/>
  <c r="D10" i="51" s="1"/>
  <c r="C7" i="51"/>
  <c r="H21" i="51"/>
  <c r="G20" i="51"/>
  <c r="H18" i="51"/>
  <c r="H17" i="51"/>
  <c r="H16" i="51"/>
  <c r="H14" i="51"/>
  <c r="H13" i="51"/>
  <c r="H12" i="51"/>
  <c r="H11" i="51"/>
  <c r="H10" i="51"/>
  <c r="G21" i="51"/>
  <c r="D14" i="51" l="1"/>
  <c r="D13" i="51"/>
  <c r="D16" i="51"/>
  <c r="D11" i="51"/>
  <c r="D18" i="51"/>
  <c r="C21" i="51"/>
  <c r="D17" i="51"/>
  <c r="D12" i="51"/>
  <c r="G7" i="51" l="1"/>
  <c r="G6" i="50" l="1"/>
  <c r="G5" i="50"/>
  <c r="G7" i="50"/>
  <c r="H16" i="34" l="1"/>
  <c r="H15" i="34"/>
  <c r="G15" i="34"/>
  <c r="G17" i="34" s="1"/>
  <c r="H17" i="34"/>
  <c r="G16" i="34"/>
  <c r="C17" i="34"/>
  <c r="D17" i="34"/>
  <c r="E17" i="34"/>
  <c r="F17" i="34"/>
  <c r="G14" i="34"/>
  <c r="G13" i="34"/>
  <c r="G12" i="34"/>
  <c r="G11" i="34"/>
  <c r="G10" i="34"/>
  <c r="G9" i="34"/>
  <c r="G8" i="34"/>
  <c r="G7" i="34"/>
  <c r="G6" i="34"/>
  <c r="G5" i="34"/>
  <c r="R48" i="47" l="1"/>
  <c r="R47" i="47"/>
  <c r="R46" i="47"/>
  <c r="R45" i="47"/>
  <c r="R44" i="47"/>
  <c r="R43" i="47"/>
  <c r="P42" i="47"/>
  <c r="N42" i="47"/>
  <c r="L42" i="47"/>
  <c r="J42" i="47"/>
  <c r="H42" i="47"/>
  <c r="F42" i="47"/>
  <c r="D42" i="47"/>
  <c r="R41" i="47"/>
  <c r="R40" i="47"/>
  <c r="R39" i="47"/>
  <c r="R38" i="47"/>
  <c r="R37" i="47"/>
  <c r="R36" i="47"/>
  <c r="R35" i="47"/>
  <c r="R34" i="47"/>
  <c r="R33" i="47"/>
  <c r="P32" i="47"/>
  <c r="P49" i="47" s="1"/>
  <c r="N32" i="47"/>
  <c r="N49" i="47" s="1"/>
  <c r="L32" i="47"/>
  <c r="J32" i="47"/>
  <c r="H32" i="47"/>
  <c r="F32" i="47"/>
  <c r="F49" i="47" s="1"/>
  <c r="D32" i="47"/>
  <c r="J24" i="47"/>
  <c r="P24" i="47" s="1"/>
  <c r="J23" i="47"/>
  <c r="P23" i="47" s="1"/>
  <c r="J22" i="47"/>
  <c r="P22" i="47" s="1"/>
  <c r="J21" i="47"/>
  <c r="P21" i="47" s="1"/>
  <c r="J20" i="47"/>
  <c r="P20" i="47" s="1"/>
  <c r="J19" i="47"/>
  <c r="P19" i="47" s="1"/>
  <c r="N18" i="47"/>
  <c r="L18" i="47"/>
  <c r="H18" i="47"/>
  <c r="F18" i="47"/>
  <c r="D18" i="47"/>
  <c r="J17" i="47"/>
  <c r="P17" i="47" s="1"/>
  <c r="J16" i="47"/>
  <c r="P16" i="47" s="1"/>
  <c r="J15" i="47"/>
  <c r="P15" i="47" s="1"/>
  <c r="J14" i="47"/>
  <c r="P14" i="47" s="1"/>
  <c r="J13" i="47"/>
  <c r="P13" i="47" s="1"/>
  <c r="J12" i="47"/>
  <c r="P12" i="47" s="1"/>
  <c r="J11" i="47"/>
  <c r="P11" i="47" s="1"/>
  <c r="J10" i="47"/>
  <c r="P10" i="47" s="1"/>
  <c r="J9" i="47"/>
  <c r="N8" i="47"/>
  <c r="N25" i="47" s="1"/>
  <c r="L8" i="47"/>
  <c r="F8" i="47"/>
  <c r="D8" i="47"/>
  <c r="H49" i="47" l="1"/>
  <c r="J49" i="47"/>
  <c r="L49" i="47"/>
  <c r="R42" i="47"/>
  <c r="D49" i="47"/>
  <c r="L25" i="47"/>
  <c r="J18" i="47"/>
  <c r="P18" i="47" s="1"/>
  <c r="F25" i="47"/>
  <c r="D25" i="47"/>
  <c r="P9" i="47"/>
  <c r="J8" i="47"/>
  <c r="H8" i="47"/>
  <c r="H25" i="47" s="1"/>
  <c r="R32" i="47"/>
  <c r="R49" i="47" l="1"/>
  <c r="P8" i="47"/>
  <c r="J25" i="47"/>
  <c r="P25" i="47" s="1"/>
</calcChain>
</file>

<file path=xl/sharedStrings.xml><?xml version="1.0" encoding="utf-8"?>
<sst xmlns="http://schemas.openxmlformats.org/spreadsheetml/2006/main" count="411" uniqueCount="314">
  <si>
    <t>土地</t>
    <rPh sb="0" eb="2">
      <t>トチ</t>
    </rPh>
    <phoneticPr fontId="4"/>
  </si>
  <si>
    <t>その他</t>
    <rPh sb="2" eb="3">
      <t>ホカ</t>
    </rPh>
    <phoneticPr fontId="4"/>
  </si>
  <si>
    <t>有価証券</t>
    <rPh sb="0" eb="2">
      <t>ユウカ</t>
    </rPh>
    <rPh sb="2" eb="4">
      <t>ショウケン</t>
    </rPh>
    <phoneticPr fontId="4"/>
  </si>
  <si>
    <t>現金預金</t>
    <rPh sb="0" eb="2">
      <t>ゲンキン</t>
    </rPh>
    <rPh sb="2" eb="4">
      <t>ヨキン</t>
    </rPh>
    <phoneticPr fontId="4"/>
  </si>
  <si>
    <t>合計</t>
    <rPh sb="0" eb="2">
      <t>ゴウケイ</t>
    </rPh>
    <phoneticPr fontId="4"/>
  </si>
  <si>
    <t>【様式第５号】</t>
    <rPh sb="1" eb="3">
      <t>ヨウシキ</t>
    </rPh>
    <rPh sb="3" eb="4">
      <t>ダイ</t>
    </rPh>
    <rPh sb="5" eb="6">
      <t>ゴウ</t>
    </rPh>
    <phoneticPr fontId="10"/>
  </si>
  <si>
    <t>附属明細書</t>
    <rPh sb="0" eb="2">
      <t>フゾク</t>
    </rPh>
    <rPh sb="2" eb="5">
      <t>メイサイショ</t>
    </rPh>
    <phoneticPr fontId="10"/>
  </si>
  <si>
    <t>１．貸借対照表の内容に関する明細</t>
    <rPh sb="2" eb="4">
      <t>タイシャク</t>
    </rPh>
    <rPh sb="4" eb="7">
      <t>タイショウヒョウ</t>
    </rPh>
    <rPh sb="8" eb="10">
      <t>ナイヨウ</t>
    </rPh>
    <rPh sb="11" eb="12">
      <t>カン</t>
    </rPh>
    <rPh sb="14" eb="16">
      <t>メイサイ</t>
    </rPh>
    <phoneticPr fontId="10"/>
  </si>
  <si>
    <t>（１）資産項目の明細</t>
    <rPh sb="3" eb="5">
      <t>シサン</t>
    </rPh>
    <rPh sb="5" eb="7">
      <t>コウモク</t>
    </rPh>
    <rPh sb="8" eb="10">
      <t>メイサイ</t>
    </rPh>
    <phoneticPr fontId="10"/>
  </si>
  <si>
    <t>①有形固定資産の明細</t>
    <rPh sb="1" eb="3">
      <t>ユウケイ</t>
    </rPh>
    <rPh sb="3" eb="5">
      <t>コテイ</t>
    </rPh>
    <rPh sb="5" eb="7">
      <t>シサン</t>
    </rPh>
    <rPh sb="8" eb="10">
      <t>メイサイ</t>
    </rPh>
    <phoneticPr fontId="10"/>
  </si>
  <si>
    <t>区分</t>
    <rPh sb="0" eb="2">
      <t>クブン</t>
    </rPh>
    <phoneticPr fontId="10"/>
  </si>
  <si>
    <t xml:space="preserve">
前年度末残高
（A）</t>
    <rPh sb="1" eb="4">
      <t>ゼンネンド</t>
    </rPh>
    <rPh sb="4" eb="5">
      <t>マツ</t>
    </rPh>
    <rPh sb="5" eb="7">
      <t>ザンダカ</t>
    </rPh>
    <phoneticPr fontId="4"/>
  </si>
  <si>
    <t xml:space="preserve">
本年度増加額
（B）</t>
    <rPh sb="1" eb="4">
      <t>ホンネンド</t>
    </rPh>
    <rPh sb="4" eb="7">
      <t>ゾウカガク</t>
    </rPh>
    <phoneticPr fontId="4"/>
  </si>
  <si>
    <t xml:space="preserve">
本年度減少額
（C）</t>
    <rPh sb="1" eb="4">
      <t>ホンネンド</t>
    </rPh>
    <rPh sb="4" eb="7">
      <t>ゲンショウガク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</si>
  <si>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</si>
  <si>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</si>
  <si>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</si>
  <si>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10"/>
  </si>
  <si>
    <t xml:space="preserve"> 事業用資産</t>
    <rPh sb="1" eb="4">
      <t>ジギョウヨウ</t>
    </rPh>
    <rPh sb="4" eb="6">
      <t>シサン</t>
    </rPh>
    <phoneticPr fontId="10"/>
  </si>
  <si>
    <t>　  土地</t>
    <rPh sb="3" eb="5">
      <t>トチ</t>
    </rPh>
    <phoneticPr fontId="4"/>
  </si>
  <si>
    <t>　　立木竹</t>
    <rPh sb="2" eb="4">
      <t>タチキ</t>
    </rPh>
    <rPh sb="4" eb="5">
      <t>タケ</t>
    </rPh>
    <phoneticPr fontId="10"/>
  </si>
  <si>
    <t>　　建物</t>
    <rPh sb="2" eb="4">
      <t>タテモノ</t>
    </rPh>
    <phoneticPr fontId="4"/>
  </si>
  <si>
    <t>　　工作物</t>
    <rPh sb="2" eb="5">
      <t>コウサクブツ</t>
    </rPh>
    <phoneticPr fontId="4"/>
  </si>
  <si>
    <t>　　船舶</t>
    <rPh sb="2" eb="4">
      <t>センパク</t>
    </rPh>
    <phoneticPr fontId="10"/>
  </si>
  <si>
    <t>　　浮標等</t>
    <rPh sb="2" eb="4">
      <t>フヒョウ</t>
    </rPh>
    <rPh sb="4" eb="5">
      <t>ナド</t>
    </rPh>
    <phoneticPr fontId="10"/>
  </si>
  <si>
    <t>　　航空機</t>
    <rPh sb="2" eb="5">
      <t>コウクウキ</t>
    </rPh>
    <phoneticPr fontId="10"/>
  </si>
  <si>
    <t>　　その他</t>
    <rPh sb="4" eb="5">
      <t>タ</t>
    </rPh>
    <phoneticPr fontId="4"/>
  </si>
  <si>
    <t>　　建設仮勘定</t>
    <rPh sb="2" eb="4">
      <t>ケンセツ</t>
    </rPh>
    <rPh sb="4" eb="7">
      <t>カリカンジョウ</t>
    </rPh>
    <phoneticPr fontId="10"/>
  </si>
  <si>
    <t xml:space="preserve"> インフラ資産</t>
    <rPh sb="5" eb="7">
      <t>シサン</t>
    </rPh>
    <phoneticPr fontId="10"/>
  </si>
  <si>
    <t>　　土地</t>
    <rPh sb="2" eb="4">
      <t>トチ</t>
    </rPh>
    <phoneticPr fontId="4"/>
  </si>
  <si>
    <t>　　建物</t>
    <rPh sb="2" eb="4">
      <t>タテモノ</t>
    </rPh>
    <phoneticPr fontId="10"/>
  </si>
  <si>
    <t xml:space="preserve"> 物品</t>
    <rPh sb="1" eb="3">
      <t>ブッピン</t>
    </rPh>
    <phoneticPr fontId="4"/>
  </si>
  <si>
    <t>生活インフラ・
国土保全</t>
    <rPh sb="0" eb="2">
      <t>セイカツ</t>
    </rPh>
    <rPh sb="8" eb="10">
      <t>コクド</t>
    </rPh>
    <rPh sb="10" eb="12">
      <t>ホゼン</t>
    </rPh>
    <phoneticPr fontId="4"/>
  </si>
  <si>
    <t>教育</t>
    <rPh sb="0" eb="2">
      <t>キョウイク</t>
    </rPh>
    <phoneticPr fontId="10"/>
  </si>
  <si>
    <t>福祉</t>
    <rPh sb="0" eb="2">
      <t>フクシ</t>
    </rPh>
    <phoneticPr fontId="10"/>
  </si>
  <si>
    <t>環境衛生</t>
    <rPh sb="0" eb="2">
      <t>カンキョウ</t>
    </rPh>
    <rPh sb="2" eb="4">
      <t>エイセイ</t>
    </rPh>
    <phoneticPr fontId="10"/>
  </si>
  <si>
    <t>産業振興</t>
    <rPh sb="0" eb="2">
      <t>サンギョウ</t>
    </rPh>
    <rPh sb="2" eb="4">
      <t>シンコウ</t>
    </rPh>
    <phoneticPr fontId="10"/>
  </si>
  <si>
    <t>消防</t>
    <rPh sb="0" eb="2">
      <t>ショウボウ</t>
    </rPh>
    <phoneticPr fontId="10"/>
  </si>
  <si>
    <t>総務</t>
    <rPh sb="0" eb="2">
      <t>ソウム</t>
    </rPh>
    <phoneticPr fontId="10"/>
  </si>
  <si>
    <t>合計</t>
    <rPh sb="0" eb="2">
      <t>ゴウケイ</t>
    </rPh>
    <phoneticPr fontId="10"/>
  </si>
  <si>
    <t>③投資及び出資金の明細</t>
    <phoneticPr fontId="10"/>
  </si>
  <si>
    <t>市場価格のあるもの</t>
    <rPh sb="0" eb="2">
      <t>シジョウ</t>
    </rPh>
    <rPh sb="2" eb="4">
      <t>カカク</t>
    </rPh>
    <phoneticPr fontId="10"/>
  </si>
  <si>
    <t>銘柄名</t>
    <rPh sb="0" eb="2">
      <t>メイガラ</t>
    </rPh>
    <rPh sb="2" eb="3">
      <t>メイ</t>
    </rPh>
    <phoneticPr fontId="4"/>
  </si>
  <si>
    <t xml:space="preserve">
株数・口数など
（A）</t>
    <rPh sb="1" eb="3">
      <t>カブスウ</t>
    </rPh>
    <rPh sb="4" eb="5">
      <t>クチ</t>
    </rPh>
    <rPh sb="5" eb="6">
      <t>スウ</t>
    </rPh>
    <phoneticPr fontId="4"/>
  </si>
  <si>
    <t xml:space="preserve">
時価単価
（B）</t>
    <rPh sb="1" eb="3">
      <t>ジカ</t>
    </rPh>
    <rPh sb="3" eb="5">
      <t>タンカ</t>
    </rPh>
    <phoneticPr fontId="4"/>
  </si>
  <si>
    <t>貸借対照表計上額
（A）×（B)
（C)</t>
    <rPh sb="0" eb="2">
      <t>タイシャク</t>
    </rPh>
    <rPh sb="2" eb="5">
      <t>タイショウヒョウ</t>
    </rPh>
    <rPh sb="5" eb="8">
      <t>ケイジョウガク</t>
    </rPh>
    <phoneticPr fontId="4"/>
  </si>
  <si>
    <t xml:space="preserve">
取得単価
（D)</t>
    <rPh sb="1" eb="3">
      <t>シュトク</t>
    </rPh>
    <rPh sb="3" eb="5">
      <t>タンカ</t>
    </rPh>
    <phoneticPr fontId="4"/>
  </si>
  <si>
    <t>取得原価
（A）×（D)
（E)</t>
    <rPh sb="0" eb="2">
      <t>シュトク</t>
    </rPh>
    <rPh sb="2" eb="4">
      <t>ゲンカ</t>
    </rPh>
    <phoneticPr fontId="10"/>
  </si>
  <si>
    <t>評価差額
（C）－（E)
（F)</t>
    <rPh sb="0" eb="2">
      <t>ヒョウカ</t>
    </rPh>
    <rPh sb="2" eb="4">
      <t>サガク</t>
    </rPh>
    <phoneticPr fontId="10"/>
  </si>
  <si>
    <t>（参考）財産に関する
調書記載額</t>
    <rPh sb="1" eb="3">
      <t>サンコウ</t>
    </rPh>
    <rPh sb="4" eb="6">
      <t>ザイサン</t>
    </rPh>
    <rPh sb="7" eb="8">
      <t>カン</t>
    </rPh>
    <rPh sb="11" eb="13">
      <t>チョウショ</t>
    </rPh>
    <rPh sb="13" eb="15">
      <t>キサイ</t>
    </rPh>
    <rPh sb="15" eb="16">
      <t>ガク</t>
    </rPh>
    <phoneticPr fontId="10"/>
  </si>
  <si>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</si>
  <si>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</si>
  <si>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 xml:space="preserve">
資産
（B)</t>
    <rPh sb="1" eb="3">
      <t>シサン</t>
    </rPh>
    <phoneticPr fontId="4"/>
  </si>
  <si>
    <t xml:space="preserve">
負債
（C)</t>
    <rPh sb="1" eb="3">
      <t>フサイ</t>
    </rPh>
    <phoneticPr fontId="4"/>
  </si>
  <si>
    <t>純資産額
（B）－（C)
（D)</t>
    <rPh sb="0" eb="3">
      <t>ジュンシサン</t>
    </rPh>
    <rPh sb="3" eb="4">
      <t>ガク</t>
    </rPh>
    <phoneticPr fontId="4"/>
  </si>
  <si>
    <t xml:space="preserve">
資本金
（E)</t>
    <rPh sb="1" eb="4">
      <t>シホンキン</t>
    </rPh>
    <phoneticPr fontId="4"/>
  </si>
  <si>
    <t>出資割合（％）
（A）/（E)
（F)</t>
    <rPh sb="0" eb="2">
      <t>シュッシ</t>
    </rPh>
    <rPh sb="2" eb="4">
      <t>ワリアイ</t>
    </rPh>
    <phoneticPr fontId="4"/>
  </si>
  <si>
    <t>実質価額
（D)×（F)
（G)</t>
    <rPh sb="0" eb="2">
      <t>ジッシツ</t>
    </rPh>
    <rPh sb="2" eb="4">
      <t>カガク</t>
    </rPh>
    <phoneticPr fontId="10"/>
  </si>
  <si>
    <t>投資損失引当金
計上額
（H)</t>
    <rPh sb="0" eb="2">
      <t>トウシ</t>
    </rPh>
    <rPh sb="2" eb="4">
      <t>ソンシツ</t>
    </rPh>
    <rPh sb="4" eb="7">
      <t>ヒキアテキン</t>
    </rPh>
    <rPh sb="8" eb="11">
      <t>ケイジョウガク</t>
    </rPh>
    <phoneticPr fontId="10"/>
  </si>
  <si>
    <t xml:space="preserve">
出資金額
（A)</t>
    <rPh sb="1" eb="3">
      <t>シュッシ</t>
    </rPh>
    <rPh sb="3" eb="5">
      <t>キンガク</t>
    </rPh>
    <phoneticPr fontId="4"/>
  </si>
  <si>
    <t xml:space="preserve">
強制評価減
（H)</t>
    <rPh sb="1" eb="3">
      <t>キョウセイ</t>
    </rPh>
    <rPh sb="3" eb="5">
      <t>ヒョウカ</t>
    </rPh>
    <rPh sb="5" eb="6">
      <t>ゲン</t>
    </rPh>
    <phoneticPr fontId="10"/>
  </si>
  <si>
    <t>貸借対照表計上額
（Ａ）－（Ｈ）
（Ｉ）</t>
    <rPh sb="0" eb="2">
      <t>タイシャク</t>
    </rPh>
    <rPh sb="2" eb="5">
      <t>タイショウヒョウ</t>
    </rPh>
    <rPh sb="5" eb="8">
      <t>ケイジョウガク</t>
    </rPh>
    <phoneticPr fontId="10"/>
  </si>
  <si>
    <t>種類</t>
    <rPh sb="0" eb="2">
      <t>シュルイ</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</si>
  <si>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</si>
  <si>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④基金の明細</t>
    <phoneticPr fontId="10"/>
  </si>
  <si>
    <t>相手先名または種別</t>
    <rPh sb="0" eb="3">
      <t>アイテサキ</t>
    </rPh>
    <rPh sb="3" eb="4">
      <t>メイ</t>
    </rPh>
    <rPh sb="7" eb="9">
      <t>シュベツ</t>
    </rPh>
    <phoneticPr fontId="4"/>
  </si>
  <si>
    <t>貸借対照表計上額</t>
    <rPh sb="0" eb="2">
      <t>タイシャク</t>
    </rPh>
    <rPh sb="2" eb="5">
      <t>タイショウヒョウ</t>
    </rPh>
    <rPh sb="5" eb="8">
      <t>ケイジョウガク</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</si>
  <si>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</si>
  <si>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</si>
  <si>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10"/>
  </si>
  <si>
    <t>【未収金】</t>
    <rPh sb="1" eb="4">
      <t>ミシュウキン</t>
    </rPh>
    <phoneticPr fontId="4"/>
  </si>
  <si>
    <t>税等未収金</t>
    <rPh sb="0" eb="1">
      <t>ゼイ</t>
    </rPh>
    <rPh sb="1" eb="2">
      <t>ナド</t>
    </rPh>
    <rPh sb="2" eb="5">
      <t>ミシュウキン</t>
    </rPh>
    <phoneticPr fontId="10"/>
  </si>
  <si>
    <t>　　固定資産税</t>
    <rPh sb="2" eb="4">
      <t>コテイ</t>
    </rPh>
    <rPh sb="4" eb="7">
      <t>シサンゼイ</t>
    </rPh>
    <phoneticPr fontId="10"/>
  </si>
  <si>
    <t>（２）負債項目の明細</t>
    <rPh sb="3" eb="5">
      <t>フサイ</t>
    </rPh>
    <rPh sb="5" eb="7">
      <t>コウモク</t>
    </rPh>
    <rPh sb="8" eb="10">
      <t>メイサイ</t>
    </rPh>
    <phoneticPr fontId="10"/>
  </si>
  <si>
    <t>①地方債（借入先別）の明細</t>
    <rPh sb="1" eb="4">
      <t>チホウサイ</t>
    </rPh>
    <rPh sb="5" eb="8">
      <t>カリイレサキ</t>
    </rPh>
    <rPh sb="8" eb="9">
      <t>ベツ</t>
    </rPh>
    <rPh sb="11" eb="13">
      <t>メイサイ</t>
    </rPh>
    <phoneticPr fontId="10"/>
  </si>
  <si>
    <t>地方債残高</t>
    <rPh sb="0" eb="3">
      <t>チホウサイ</t>
    </rPh>
    <rPh sb="3" eb="5">
      <t>ザンダカ</t>
    </rPh>
    <phoneticPr fontId="13"/>
  </si>
  <si>
    <t>政府資金</t>
    <rPh sb="0" eb="2">
      <t>セイフ</t>
    </rPh>
    <rPh sb="2" eb="4">
      <t>シキン</t>
    </rPh>
    <phoneticPr fontId="13"/>
  </si>
  <si>
    <t>地方公共団体
金融機構</t>
    <rPh sb="0" eb="2">
      <t>チホウ</t>
    </rPh>
    <rPh sb="2" eb="4">
      <t>コウキョウ</t>
    </rPh>
    <rPh sb="4" eb="6">
      <t>ダンタイ</t>
    </rPh>
    <rPh sb="7" eb="9">
      <t>キンユウ</t>
    </rPh>
    <rPh sb="9" eb="11">
      <t>キコウ</t>
    </rPh>
    <phoneticPr fontId="13"/>
  </si>
  <si>
    <t>市中銀行</t>
    <rPh sb="0" eb="2">
      <t>シチュウ</t>
    </rPh>
    <rPh sb="2" eb="4">
      <t>ギンコウ</t>
    </rPh>
    <phoneticPr fontId="13"/>
  </si>
  <si>
    <t>その他の
金融機関</t>
    <rPh sb="2" eb="3">
      <t>タ</t>
    </rPh>
    <rPh sb="5" eb="7">
      <t>キンユウ</t>
    </rPh>
    <rPh sb="7" eb="9">
      <t>キカン</t>
    </rPh>
    <phoneticPr fontId="13"/>
  </si>
  <si>
    <t>市場公募債</t>
    <rPh sb="0" eb="2">
      <t>シジョウ</t>
    </rPh>
    <rPh sb="2" eb="5">
      <t>コウボサイ</t>
    </rPh>
    <phoneticPr fontId="13"/>
  </si>
  <si>
    <t>その他</t>
    <rPh sb="2" eb="3">
      <t>タ</t>
    </rPh>
    <phoneticPr fontId="13"/>
  </si>
  <si>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</si>
  <si>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</si>
  <si>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うち住民公募債</t>
    <rPh sb="2" eb="4">
      <t>ジュウミン</t>
    </rPh>
    <rPh sb="4" eb="7">
      <t>コウボサイ</t>
    </rPh>
    <phoneticPr fontId="4"/>
  </si>
  <si>
    <t>【通常分】</t>
    <rPh sb="1" eb="3">
      <t>ツウジョウ</t>
    </rPh>
    <rPh sb="3" eb="4">
      <t>ブン</t>
    </rPh>
    <phoneticPr fontId="10"/>
  </si>
  <si>
    <t>　　一般公共事業</t>
    <rPh sb="2" eb="4">
      <t>イッパン</t>
    </rPh>
    <rPh sb="4" eb="6">
      <t>コウキョウ</t>
    </rPh>
    <rPh sb="6" eb="8">
      <t>ジギョウ</t>
    </rPh>
    <phoneticPr fontId="10"/>
  </si>
  <si>
    <t>　　公営住宅建設</t>
    <rPh sb="2" eb="4">
      <t>コウエイ</t>
    </rPh>
    <rPh sb="4" eb="6">
      <t>ジュウタク</t>
    </rPh>
    <rPh sb="6" eb="8">
      <t>ケンセツ</t>
    </rPh>
    <phoneticPr fontId="10"/>
  </si>
  <si>
    <t>　　災害復旧</t>
    <rPh sb="2" eb="4">
      <t>サイガイ</t>
    </rPh>
    <rPh sb="4" eb="6">
      <t>フッキュウ</t>
    </rPh>
    <phoneticPr fontId="10"/>
  </si>
  <si>
    <t>　　教育・福祉施設</t>
    <rPh sb="2" eb="4">
      <t>キョウイク</t>
    </rPh>
    <rPh sb="5" eb="7">
      <t>フクシ</t>
    </rPh>
    <rPh sb="7" eb="9">
      <t>シセツ</t>
    </rPh>
    <phoneticPr fontId="10"/>
  </si>
  <si>
    <t>　　一般単独事業</t>
    <rPh sb="2" eb="4">
      <t>イッパン</t>
    </rPh>
    <rPh sb="4" eb="6">
      <t>タンドク</t>
    </rPh>
    <rPh sb="6" eb="8">
      <t>ジギョウ</t>
    </rPh>
    <phoneticPr fontId="10"/>
  </si>
  <si>
    <t>　　その他</t>
    <rPh sb="4" eb="5">
      <t>ホカ</t>
    </rPh>
    <phoneticPr fontId="10"/>
  </si>
  <si>
    <t>【特別分】</t>
    <rPh sb="1" eb="3">
      <t>トクベツ</t>
    </rPh>
    <rPh sb="3" eb="4">
      <t>ブン</t>
    </rPh>
    <phoneticPr fontId="10"/>
  </si>
  <si>
    <t>　　臨時財政対策債</t>
    <rPh sb="2" eb="4">
      <t>リンジ</t>
    </rPh>
    <rPh sb="4" eb="6">
      <t>ザイセイ</t>
    </rPh>
    <rPh sb="6" eb="8">
      <t>タイサク</t>
    </rPh>
    <rPh sb="8" eb="9">
      <t>サイ</t>
    </rPh>
    <phoneticPr fontId="14"/>
  </si>
  <si>
    <t>　　減税補てん債</t>
    <rPh sb="2" eb="4">
      <t>ゲンゼイ</t>
    </rPh>
    <rPh sb="4" eb="5">
      <t>ホ</t>
    </rPh>
    <rPh sb="7" eb="8">
      <t>サイ</t>
    </rPh>
    <phoneticPr fontId="14"/>
  </si>
  <si>
    <t>　　退職手当債</t>
    <rPh sb="2" eb="4">
      <t>タイショク</t>
    </rPh>
    <rPh sb="4" eb="6">
      <t>テアテ</t>
    </rPh>
    <rPh sb="6" eb="7">
      <t>サイ</t>
    </rPh>
    <phoneticPr fontId="14"/>
  </si>
  <si>
    <t>　　その他</t>
    <rPh sb="4" eb="5">
      <t>タ</t>
    </rPh>
    <phoneticPr fontId="14"/>
  </si>
  <si>
    <t>②地方債（利率別）の明細</t>
    <rPh sb="1" eb="4">
      <t>チホウサイ</t>
    </rPh>
    <rPh sb="5" eb="7">
      <t>リリツ</t>
    </rPh>
    <rPh sb="7" eb="8">
      <t>ベツ</t>
    </rPh>
    <rPh sb="10" eb="12">
      <t>メイサイ</t>
    </rPh>
    <phoneticPr fontId="4"/>
  </si>
  <si>
    <t>1.5％以下</t>
    <rPh sb="4" eb="6">
      <t>イカ</t>
    </rPh>
    <phoneticPr fontId="13"/>
  </si>
  <si>
    <t>1.5％超
2.0％以下</t>
    <rPh sb="4" eb="5">
      <t>チョウ</t>
    </rPh>
    <rPh sb="10" eb="12">
      <t>イカ</t>
    </rPh>
    <phoneticPr fontId="13"/>
  </si>
  <si>
    <t>2.0％超
2.5％以下</t>
    <rPh sb="4" eb="5">
      <t>チョウ</t>
    </rPh>
    <rPh sb="10" eb="12">
      <t>イカ</t>
    </rPh>
    <phoneticPr fontId="13"/>
  </si>
  <si>
    <t>2.5％超
3.0％以下</t>
    <rPh sb="4" eb="5">
      <t>チョウ</t>
    </rPh>
    <rPh sb="10" eb="12">
      <t>イカ</t>
    </rPh>
    <phoneticPr fontId="13"/>
  </si>
  <si>
    <t>3.0％超
3.5％以下</t>
    <rPh sb="4" eb="5">
      <t>チョウ</t>
    </rPh>
    <rPh sb="10" eb="12">
      <t>イカ</t>
    </rPh>
    <phoneticPr fontId="13"/>
  </si>
  <si>
    <t>3.5％超
4.0％以下</t>
    <rPh sb="4" eb="5">
      <t>チョウ</t>
    </rPh>
    <rPh sb="10" eb="12">
      <t>イカ</t>
    </rPh>
    <phoneticPr fontId="13"/>
  </si>
  <si>
    <t>4.0％超</t>
    <rPh sb="4" eb="5">
      <t>チョウ</t>
    </rPh>
    <phoneticPr fontId="13"/>
  </si>
  <si>
    <t>③地方債（返済期間別）の明細</t>
    <rPh sb="1" eb="4">
      <t>チホウサイ</t>
    </rPh>
    <rPh sb="5" eb="7">
      <t>ヘンサイ</t>
    </rPh>
    <rPh sb="7" eb="9">
      <t>キカン</t>
    </rPh>
    <rPh sb="9" eb="10">
      <t>ベツ</t>
    </rPh>
    <rPh sb="12" eb="14">
      <t>メイサイ</t>
    </rPh>
    <phoneticPr fontId="4"/>
  </si>
  <si>
    <t>１年以内</t>
    <rPh sb="1" eb="2">
      <t>ネン</t>
    </rPh>
    <rPh sb="2" eb="4">
      <t>イナイ</t>
    </rPh>
    <phoneticPr fontId="4"/>
  </si>
  <si>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</si>
  <si>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</si>
  <si>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３年超
４年以内</t>
    <rPh sb="1" eb="2">
      <t>ネン</t>
    </rPh>
    <rPh sb="2" eb="3">
      <t>チョウ</t>
    </rPh>
    <rPh sb="5" eb="6">
      <t>ネン</t>
    </rPh>
    <rPh sb="6" eb="8">
      <t>イナイ</t>
    </rPh>
    <phoneticPr fontId="4"/>
  </si>
  <si>
    <t>４年超
５年以内</t>
    <rPh sb="1" eb="2">
      <t>ネン</t>
    </rPh>
    <rPh sb="2" eb="3">
      <t>チョウ</t>
    </rPh>
    <rPh sb="5" eb="6">
      <t>ネン</t>
    </rPh>
    <rPh sb="6" eb="8">
      <t>イナイ</t>
    </rPh>
    <phoneticPr fontId="4"/>
  </si>
  <si>
    <t>５年超
10年以内</t>
    <rPh sb="1" eb="2">
      <t>ネン</t>
    </rPh>
    <rPh sb="2" eb="3">
      <t>チョウ</t>
    </rPh>
    <rPh sb="6" eb="7">
      <t>ネン</t>
    </rPh>
    <rPh sb="7" eb="9">
      <t>イナイ</t>
    </rPh>
    <phoneticPr fontId="4"/>
  </si>
  <si>
    <t>10年超
15年以内</t>
    <rPh sb="2" eb="3">
      <t>ネン</t>
    </rPh>
    <rPh sb="3" eb="4">
      <t>チョウ</t>
    </rPh>
    <rPh sb="7" eb="8">
      <t>ネン</t>
    </rPh>
    <rPh sb="8" eb="10">
      <t>イナイ</t>
    </rPh>
    <phoneticPr fontId="4"/>
  </si>
  <si>
    <t>15年超
20年以内</t>
    <rPh sb="2" eb="3">
      <t>ネン</t>
    </rPh>
    <rPh sb="3" eb="4">
      <t>チョウ</t>
    </rPh>
    <rPh sb="7" eb="8">
      <t>ネン</t>
    </rPh>
    <rPh sb="8" eb="10">
      <t>イナイ</t>
    </rPh>
    <phoneticPr fontId="4"/>
  </si>
  <si>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</si>
  <si>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</si>
  <si>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13"/>
  </si>
  <si>
    <t>契約条項の概要</t>
    <rPh sb="0" eb="2">
      <t>ケイヤク</t>
    </rPh>
    <rPh sb="2" eb="4">
      <t>ジョウコウ</t>
    </rPh>
    <rPh sb="5" eb="7">
      <t>ガイヨウ</t>
    </rPh>
    <phoneticPr fontId="13"/>
  </si>
  <si>
    <t>区分</t>
    <rPh sb="0" eb="2">
      <t>クブン</t>
    </rPh>
    <phoneticPr fontId="4"/>
  </si>
  <si>
    <t>前年度末残高</t>
    <rPh sb="0" eb="3">
      <t>ゼンネンド</t>
    </rPh>
    <rPh sb="3" eb="4">
      <t>マツ</t>
    </rPh>
    <rPh sb="4" eb="6">
      <t>ザンダカ</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</si>
  <si>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</si>
  <si>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</si>
  <si>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</si>
  <si>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10"/>
  </si>
  <si>
    <t>その他</t>
    <rPh sb="2" eb="3">
      <t>タ</t>
    </rPh>
    <phoneticPr fontId="10"/>
  </si>
  <si>
    <t>２．行政コスト計算書の内容に関する明細</t>
    <rPh sb="2" eb="4">
      <t>ギョウセイ</t>
    </rPh>
    <rPh sb="7" eb="10">
      <t>ケイサンショ</t>
    </rPh>
    <rPh sb="11" eb="13">
      <t>ナイヨウ</t>
    </rPh>
    <rPh sb="14" eb="15">
      <t>カン</t>
    </rPh>
    <rPh sb="17" eb="19">
      <t>メイサイ</t>
    </rPh>
    <phoneticPr fontId="10"/>
  </si>
  <si>
    <t>（１）補助金等の明細</t>
    <rPh sb="3" eb="7">
      <t>ホジョキンナド</t>
    </rPh>
    <rPh sb="8" eb="10">
      <t>メイサイ</t>
    </rPh>
    <phoneticPr fontId="10"/>
  </si>
  <si>
    <t>名称</t>
    <rPh sb="0" eb="2">
      <t>メイショウ</t>
    </rPh>
    <phoneticPr fontId="10"/>
  </si>
  <si>
    <t>支出目的</t>
    <rPh sb="0" eb="2">
      <t>シシュツ</t>
    </rPh>
    <rPh sb="2" eb="4">
      <t>モクテキ</t>
    </rPh>
    <phoneticPr fontId="10"/>
  </si>
  <si>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0"/>
  </si>
  <si>
    <t>計</t>
    <rPh sb="0" eb="1">
      <t>ケイ</t>
    </rPh>
    <phoneticPr fontId="10"/>
  </si>
  <si>
    <t>（１）資金の明細</t>
    <rPh sb="3" eb="5">
      <t>シキン</t>
    </rPh>
    <rPh sb="6" eb="8">
      <t>メイサイ</t>
    </rPh>
    <phoneticPr fontId="10"/>
  </si>
  <si>
    <t>現金</t>
    <rPh sb="0" eb="2">
      <t>ゲンキン</t>
    </rPh>
    <phoneticPr fontId="4"/>
  </si>
  <si>
    <t>要求払預金</t>
    <rPh sb="0" eb="2">
      <t>ヨウキュウ</t>
    </rPh>
    <rPh sb="2" eb="3">
      <t>ハラ</t>
    </rPh>
    <rPh sb="3" eb="5">
      <t>ヨキン</t>
    </rPh>
    <phoneticPr fontId="4"/>
  </si>
  <si>
    <t>短期投資</t>
    <rPh sb="0" eb="2">
      <t>タンキ</t>
    </rPh>
    <rPh sb="2" eb="4">
      <t>トウシ</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</si>
  <si>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0"/>
  </si>
  <si>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</si>
  <si>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0"/>
  </si>
  <si>
    <t>財政調整基金</t>
    <rPh sb="0" eb="2">
      <t>ザイセイ</t>
    </rPh>
    <rPh sb="2" eb="4">
      <t>チョウセイ</t>
    </rPh>
    <rPh sb="4" eb="6">
      <t>キキン</t>
    </rPh>
    <phoneticPr fontId="4"/>
  </si>
  <si>
    <t>（単位：千円　）</t>
    <rPh sb="1" eb="3">
      <t>タンイ</t>
    </rPh>
    <rPh sb="4" eb="6">
      <t>センエン</t>
    </rPh>
    <phoneticPr fontId="10"/>
  </si>
  <si>
    <t>　　市民税（個人）</t>
    <rPh sb="2" eb="5">
      <t>シミンゼイ</t>
    </rPh>
    <rPh sb="6" eb="8">
      <t>コジン</t>
    </rPh>
    <phoneticPr fontId="10"/>
  </si>
  <si>
    <t>　　市民税（法人）</t>
    <rPh sb="2" eb="5">
      <t>シミンゼイ</t>
    </rPh>
    <rPh sb="6" eb="8">
      <t>ホウジン</t>
    </rPh>
    <phoneticPr fontId="10"/>
  </si>
  <si>
    <t>　　軽自動車税</t>
    <rPh sb="2" eb="6">
      <t>ケイジドウシャ</t>
    </rPh>
    <rPh sb="6" eb="7">
      <t>ゼイ</t>
    </rPh>
    <phoneticPr fontId="4"/>
  </si>
  <si>
    <t>　　都市計画税</t>
    <rPh sb="2" eb="4">
      <t>トシ</t>
    </rPh>
    <rPh sb="4" eb="6">
      <t>ケイカク</t>
    </rPh>
    <rPh sb="6" eb="7">
      <t>ゼイ</t>
    </rPh>
    <phoneticPr fontId="4"/>
  </si>
  <si>
    <t>（単位：千円）</t>
    <rPh sb="1" eb="3">
      <t>タンイ</t>
    </rPh>
    <rPh sb="4" eb="6">
      <t>センエン</t>
    </rPh>
    <phoneticPr fontId="4"/>
  </si>
  <si>
    <t>徴収不能引当金</t>
    <rPh sb="0" eb="2">
      <t>チョウシュウ</t>
    </rPh>
    <rPh sb="2" eb="4">
      <t>フノウ</t>
    </rPh>
    <rPh sb="4" eb="6">
      <t>ヒキアテ</t>
    </rPh>
    <rPh sb="6" eb="7">
      <t>キン</t>
    </rPh>
    <phoneticPr fontId="4"/>
  </si>
  <si>
    <t>退職手当引当金</t>
    <rPh sb="0" eb="2">
      <t>タイショク</t>
    </rPh>
    <rPh sb="2" eb="4">
      <t>テアテ</t>
    </rPh>
    <rPh sb="4" eb="6">
      <t>ヒキアテ</t>
    </rPh>
    <rPh sb="6" eb="7">
      <t>キン</t>
    </rPh>
    <phoneticPr fontId="4"/>
  </si>
  <si>
    <t>賞与等引当金</t>
    <rPh sb="0" eb="2">
      <t>ショウヨ</t>
    </rPh>
    <rPh sb="2" eb="3">
      <t>トウ</t>
    </rPh>
    <rPh sb="3" eb="5">
      <t>ヒキアテ</t>
    </rPh>
    <rPh sb="5" eb="6">
      <t>キン</t>
    </rPh>
    <phoneticPr fontId="4"/>
  </si>
  <si>
    <t>該当なし</t>
    <rPh sb="0" eb="2">
      <t>ガイトウ</t>
    </rPh>
    <phoneticPr fontId="4"/>
  </si>
  <si>
    <t>その他</t>
    <rPh sb="2" eb="3">
      <t>タ</t>
    </rPh>
    <phoneticPr fontId="4"/>
  </si>
  <si>
    <t>④引当金の明細</t>
    <rPh sb="1" eb="4">
      <t>ヒキアテキン</t>
    </rPh>
    <rPh sb="5" eb="7">
      <t>メイサイ</t>
    </rPh>
    <phoneticPr fontId="10"/>
  </si>
  <si>
    <t>金額</t>
    <rPh sb="0" eb="2">
      <t>キンガク</t>
    </rPh>
    <phoneticPr fontId="4"/>
  </si>
  <si>
    <t>相手先等</t>
    <rPh sb="0" eb="3">
      <t>アイテサキ</t>
    </rPh>
    <rPh sb="3" eb="4">
      <t>トウ</t>
    </rPh>
    <phoneticPr fontId="10"/>
  </si>
  <si>
    <t>調布市土地開発公社出資金</t>
    <rPh sb="0" eb="3">
      <t>チョウフシ</t>
    </rPh>
    <rPh sb="3" eb="5">
      <t>トチ</t>
    </rPh>
    <rPh sb="5" eb="7">
      <t>カイハツ</t>
    </rPh>
    <rPh sb="7" eb="9">
      <t>コウシャ</t>
    </rPh>
    <rPh sb="9" eb="12">
      <t>シュッシキン</t>
    </rPh>
    <phoneticPr fontId="4"/>
  </si>
  <si>
    <t>調布エフエム放送株式会社株券</t>
    <rPh sb="0" eb="2">
      <t>チョウフ</t>
    </rPh>
    <rPh sb="6" eb="8">
      <t>ホウソウ</t>
    </rPh>
    <rPh sb="8" eb="12">
      <t>カブシキガイシャ</t>
    </rPh>
    <rPh sb="12" eb="14">
      <t>カブケン</t>
    </rPh>
    <phoneticPr fontId="5"/>
  </si>
  <si>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</si>
  <si>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5"/>
  </si>
  <si>
    <t>調布市社会福祉事業団出捐金</t>
    <rPh sb="0" eb="3">
      <t>チョウフシ</t>
    </rPh>
    <rPh sb="3" eb="5">
      <t>シャカイ</t>
    </rPh>
    <rPh sb="5" eb="7">
      <t>フクシ</t>
    </rPh>
    <rPh sb="7" eb="9">
      <t>ジギョウ</t>
    </rPh>
    <rPh sb="9" eb="10">
      <t>ダン</t>
    </rPh>
    <phoneticPr fontId="5"/>
  </si>
  <si>
    <t>調布市市民サービス公社出捐金</t>
    <rPh sb="0" eb="3">
      <t>チョウフシ</t>
    </rPh>
    <rPh sb="3" eb="5">
      <t>シミン</t>
    </rPh>
    <rPh sb="9" eb="11">
      <t>コウシャ</t>
    </rPh>
    <phoneticPr fontId="5"/>
  </si>
  <si>
    <t>調布市武者小路実篤記念館出捐金</t>
    <rPh sb="0" eb="3">
      <t>チョウフシ</t>
    </rPh>
    <rPh sb="3" eb="7">
      <t>ムシャノコウジ</t>
    </rPh>
    <rPh sb="7" eb="9">
      <t>サネアツ</t>
    </rPh>
    <rPh sb="9" eb="11">
      <t>キネン</t>
    </rPh>
    <rPh sb="11" eb="12">
      <t>カン</t>
    </rPh>
    <phoneticPr fontId="5"/>
  </si>
  <si>
    <t>株式会社東京スタジアム株券</t>
    <rPh sb="0" eb="4">
      <t>カブシキガイシャ</t>
    </rPh>
    <rPh sb="4" eb="6">
      <t>トウキョウ</t>
    </rPh>
    <rPh sb="11" eb="13">
      <t>カブケン</t>
    </rPh>
    <phoneticPr fontId="5"/>
  </si>
  <si>
    <t>東京フットボールクラブ株式会社株券</t>
    <rPh sb="0" eb="2">
      <t>トウキョウ</t>
    </rPh>
    <rPh sb="11" eb="15">
      <t>カブシキガイシャ</t>
    </rPh>
    <rPh sb="15" eb="17">
      <t>カブケン</t>
    </rPh>
    <phoneticPr fontId="5"/>
  </si>
  <si>
    <t>株式会社ココスクエア株券</t>
    <rPh sb="0" eb="4">
      <t>カブシキガイシャ</t>
    </rPh>
    <rPh sb="10" eb="12">
      <t>カブケン</t>
    </rPh>
    <phoneticPr fontId="5"/>
  </si>
  <si>
    <t>農業近代化資金保証出捐金</t>
    <rPh sb="0" eb="2">
      <t>ノウギョウ</t>
    </rPh>
    <rPh sb="2" eb="5">
      <t>キンダイカ</t>
    </rPh>
    <rPh sb="5" eb="7">
      <t>シキン</t>
    </rPh>
    <rPh sb="7" eb="9">
      <t>ホショウ</t>
    </rPh>
    <rPh sb="9" eb="10">
      <t>デ</t>
    </rPh>
    <rPh sb="10" eb="11">
      <t>エン</t>
    </rPh>
    <rPh sb="11" eb="12">
      <t>キン</t>
    </rPh>
    <phoneticPr fontId="5"/>
  </si>
  <si>
    <t>東京しごと財団出捐金</t>
    <rPh sb="0" eb="2">
      <t>トウキョウ</t>
    </rPh>
    <rPh sb="5" eb="7">
      <t>ザイダン</t>
    </rPh>
    <phoneticPr fontId="5"/>
  </si>
  <si>
    <t>東京都農林水産振興財団出捐金</t>
    <rPh sb="0" eb="2">
      <t>トウキョウ</t>
    </rPh>
    <rPh sb="2" eb="3">
      <t>ト</t>
    </rPh>
    <rPh sb="3" eb="5">
      <t>ノウリン</t>
    </rPh>
    <rPh sb="5" eb="7">
      <t>スイサン</t>
    </rPh>
    <rPh sb="7" eb="9">
      <t>シンコウ</t>
    </rPh>
    <rPh sb="9" eb="11">
      <t>ザイダン</t>
    </rPh>
    <phoneticPr fontId="5"/>
  </si>
  <si>
    <t>暴力団追放運動推進都民センター出捐金</t>
    <rPh sb="0" eb="3">
      <t>ボウリョクダン</t>
    </rPh>
    <rPh sb="3" eb="5">
      <t>ツイホウ</t>
    </rPh>
    <rPh sb="5" eb="7">
      <t>ウンドウ</t>
    </rPh>
    <rPh sb="7" eb="9">
      <t>スイシン</t>
    </rPh>
    <rPh sb="9" eb="11">
      <t>トミン</t>
    </rPh>
    <phoneticPr fontId="5"/>
  </si>
  <si>
    <t>多摩南部成年後見センター出資金</t>
    <rPh sb="0" eb="2">
      <t>タマ</t>
    </rPh>
    <rPh sb="2" eb="4">
      <t>ナンブ</t>
    </rPh>
    <rPh sb="4" eb="6">
      <t>セイネン</t>
    </rPh>
    <rPh sb="6" eb="8">
      <t>コウケン</t>
    </rPh>
    <rPh sb="12" eb="14">
      <t>シュッシ</t>
    </rPh>
    <rPh sb="14" eb="15">
      <t>キン</t>
    </rPh>
    <phoneticPr fontId="5"/>
  </si>
  <si>
    <t>地方公共団体金融機構出資金</t>
    <rPh sb="0" eb="2">
      <t>チホウ</t>
    </rPh>
    <rPh sb="2" eb="4">
      <t>コウキョウ</t>
    </rPh>
    <rPh sb="4" eb="6">
      <t>ダンタイ</t>
    </rPh>
    <rPh sb="6" eb="8">
      <t>キンユウ</t>
    </rPh>
    <rPh sb="8" eb="10">
      <t>キコウ</t>
    </rPh>
    <rPh sb="10" eb="13">
      <t>シュッシキン</t>
    </rPh>
    <phoneticPr fontId="5"/>
  </si>
  <si>
    <t>減債基金</t>
    <rPh sb="0" eb="2">
      <t>ゲンサイ</t>
    </rPh>
    <rPh sb="2" eb="4">
      <t>キキン</t>
    </rPh>
    <phoneticPr fontId="4"/>
  </si>
  <si>
    <t>公共施設整備基金</t>
    <rPh sb="0" eb="2">
      <t>コウキョウ</t>
    </rPh>
    <rPh sb="2" eb="4">
      <t>シセツ</t>
    </rPh>
    <rPh sb="4" eb="6">
      <t>セイビ</t>
    </rPh>
    <rPh sb="6" eb="8">
      <t>キキン</t>
    </rPh>
    <phoneticPr fontId="5"/>
  </si>
  <si>
    <t>国際交流平和基金</t>
    <rPh sb="0" eb="2">
      <t>コクサイ</t>
    </rPh>
    <rPh sb="2" eb="4">
      <t>コウリュウ</t>
    </rPh>
    <rPh sb="4" eb="6">
      <t>ヘイワ</t>
    </rPh>
    <rPh sb="6" eb="8">
      <t>キキン</t>
    </rPh>
    <phoneticPr fontId="5"/>
  </si>
  <si>
    <t>都市基盤整備事業基金</t>
    <rPh sb="0" eb="2">
      <t>トシ</t>
    </rPh>
    <rPh sb="2" eb="4">
      <t>キバン</t>
    </rPh>
    <rPh sb="4" eb="6">
      <t>セイビ</t>
    </rPh>
    <rPh sb="6" eb="8">
      <t>ジギョウ</t>
    </rPh>
    <rPh sb="8" eb="10">
      <t>キキン</t>
    </rPh>
    <phoneticPr fontId="5"/>
  </si>
  <si>
    <t>ふるさとのみどりと環境を守り育てる基金</t>
    <rPh sb="9" eb="11">
      <t>カンキョウ</t>
    </rPh>
    <rPh sb="12" eb="13">
      <t>マモ</t>
    </rPh>
    <rPh sb="14" eb="15">
      <t>ソダ</t>
    </rPh>
    <rPh sb="17" eb="19">
      <t>キキン</t>
    </rPh>
    <phoneticPr fontId="5"/>
  </si>
  <si>
    <t>職員退職手当基金</t>
    <rPh sb="0" eb="2">
      <t>ショクイン</t>
    </rPh>
    <rPh sb="2" eb="4">
      <t>タイショク</t>
    </rPh>
    <rPh sb="4" eb="6">
      <t>テアテ</t>
    </rPh>
    <rPh sb="6" eb="8">
      <t>キキン</t>
    </rPh>
    <phoneticPr fontId="5"/>
  </si>
  <si>
    <t>美術作品等取得基金</t>
    <rPh sb="0" eb="2">
      <t>ビジュツ</t>
    </rPh>
    <rPh sb="2" eb="4">
      <t>サクヒン</t>
    </rPh>
    <rPh sb="4" eb="5">
      <t>トウ</t>
    </rPh>
    <rPh sb="5" eb="7">
      <t>シュトク</t>
    </rPh>
    <rPh sb="7" eb="9">
      <t>キキン</t>
    </rPh>
    <phoneticPr fontId="5"/>
  </si>
  <si>
    <t>⑤貸付金の明細</t>
    <rPh sb="1" eb="3">
      <t>カシツケ</t>
    </rPh>
    <rPh sb="3" eb="4">
      <t>キン</t>
    </rPh>
    <rPh sb="5" eb="7">
      <t>メイサイ</t>
    </rPh>
    <phoneticPr fontId="10"/>
  </si>
  <si>
    <t>長期貸付金</t>
    <rPh sb="0" eb="2">
      <t>チョウキ</t>
    </rPh>
    <rPh sb="2" eb="4">
      <t>カシツケ</t>
    </rPh>
    <rPh sb="4" eb="5">
      <t>キン</t>
    </rPh>
    <phoneticPr fontId="4"/>
  </si>
  <si>
    <t>短期貸付金</t>
    <rPh sb="0" eb="2">
      <t>タンキ</t>
    </rPh>
    <rPh sb="2" eb="4">
      <t>カシツケ</t>
    </rPh>
    <rPh sb="4" eb="5">
      <t>キン</t>
    </rPh>
    <phoneticPr fontId="4"/>
  </si>
  <si>
    <t>（参考）
貸付金計</t>
    <rPh sb="1" eb="3">
      <t>サンコウ</t>
    </rPh>
    <rPh sb="5" eb="7">
      <t>カシツケ</t>
    </rPh>
    <rPh sb="7" eb="8">
      <t>キン</t>
    </rPh>
    <rPh sb="8" eb="9">
      <t>ケイ</t>
    </rPh>
    <phoneticPr fontId="4"/>
  </si>
  <si>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4"/>
  </si>
  <si>
    <t>緊急援護資金等貸付金</t>
    <rPh sb="0" eb="2">
      <t>キンキュウ</t>
    </rPh>
    <rPh sb="2" eb="4">
      <t>エンゴ</t>
    </rPh>
    <rPh sb="4" eb="6">
      <t>シキン</t>
    </rPh>
    <rPh sb="6" eb="7">
      <t>トウ</t>
    </rPh>
    <rPh sb="7" eb="9">
      <t>カシツケ</t>
    </rPh>
    <rPh sb="9" eb="10">
      <t>キン</t>
    </rPh>
    <phoneticPr fontId="4"/>
  </si>
  <si>
    <t>　　使用料及び手数料</t>
    <rPh sb="2" eb="5">
      <t>シヨウリョウ</t>
    </rPh>
    <rPh sb="5" eb="6">
      <t>オヨ</t>
    </rPh>
    <rPh sb="7" eb="10">
      <t>テスウリョウ</t>
    </rPh>
    <phoneticPr fontId="4"/>
  </si>
  <si>
    <t>緊急援護資金貸付金</t>
    <rPh sb="0" eb="2">
      <t>キンキュウ</t>
    </rPh>
    <rPh sb="2" eb="4">
      <t>エンゴ</t>
    </rPh>
    <rPh sb="4" eb="6">
      <t>シキン</t>
    </rPh>
    <rPh sb="6" eb="8">
      <t>カシツケ</t>
    </rPh>
    <rPh sb="8" eb="9">
      <t>キン</t>
    </rPh>
    <phoneticPr fontId="4"/>
  </si>
  <si>
    <t>その他の未収金</t>
    <rPh sb="2" eb="3">
      <t>タ</t>
    </rPh>
    <rPh sb="4" eb="7">
      <t>ミシュウキン</t>
    </rPh>
    <phoneticPr fontId="4"/>
  </si>
  <si>
    <t>　　諸収入</t>
    <rPh sb="2" eb="3">
      <t>ショ</t>
    </rPh>
    <rPh sb="3" eb="5">
      <t>シュウニュウ</t>
    </rPh>
    <phoneticPr fontId="4"/>
  </si>
  <si>
    <t>　　分担金及び負担金</t>
    <rPh sb="2" eb="5">
      <t>ブンタンキン</t>
    </rPh>
    <rPh sb="5" eb="6">
      <t>オヨ</t>
    </rPh>
    <rPh sb="7" eb="10">
      <t>フタンキン</t>
    </rPh>
    <phoneticPr fontId="4"/>
  </si>
  <si>
    <t>特定緊急輸送道路沿道建築物耐震化促進事業補助金</t>
  </si>
  <si>
    <t>認証保育所運営費等補助金</t>
  </si>
  <si>
    <t>東京たま広域資源循環組合負担金</t>
  </si>
  <si>
    <t>ふじみ衛生組合負担金</t>
  </si>
  <si>
    <t>調布市文化・コミュニティ振興財団補助金</t>
  </si>
  <si>
    <t>幼稚園等園児保護者負担軽減事業費補助金</t>
  </si>
  <si>
    <t>社会福祉協議会人件費補助金</t>
  </si>
  <si>
    <t>調布市社会福祉協議会</t>
  </si>
  <si>
    <t>障害者日中活動系サービス推進事業費補助金</t>
  </si>
  <si>
    <t>調布ゆうあい福祉公社運営費補助金</t>
  </si>
  <si>
    <t>調布ゆうあい福祉公社</t>
  </si>
  <si>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0"/>
  </si>
  <si>
    <t>（１）財源の明細</t>
    <rPh sb="3" eb="5">
      <t>ザイゲン</t>
    </rPh>
    <rPh sb="6" eb="8">
      <t>メイサイ</t>
    </rPh>
    <phoneticPr fontId="10"/>
  </si>
  <si>
    <t>会計</t>
    <rPh sb="0" eb="2">
      <t>カイケイ</t>
    </rPh>
    <phoneticPr fontId="10"/>
  </si>
  <si>
    <t>一般会計</t>
    <rPh sb="0" eb="2">
      <t>イッパン</t>
    </rPh>
    <rPh sb="2" eb="4">
      <t>カイケイ</t>
    </rPh>
    <phoneticPr fontId="10"/>
  </si>
  <si>
    <t>財源の内容</t>
    <rPh sb="0" eb="2">
      <t>ザイゲン</t>
    </rPh>
    <rPh sb="3" eb="5">
      <t>ナイヨウ</t>
    </rPh>
    <phoneticPr fontId="10"/>
  </si>
  <si>
    <t>その他の補助金等</t>
    <rPh sb="2" eb="3">
      <t>タ</t>
    </rPh>
    <rPh sb="4" eb="8">
      <t>ホジョキントウ</t>
    </rPh>
    <phoneticPr fontId="4"/>
  </si>
  <si>
    <t>税収等</t>
    <rPh sb="0" eb="3">
      <t>ゼイシュウトウ</t>
    </rPh>
    <phoneticPr fontId="4"/>
  </si>
  <si>
    <t>小計</t>
    <rPh sb="0" eb="2">
      <t>ショウケイ</t>
    </rPh>
    <phoneticPr fontId="4"/>
  </si>
  <si>
    <t>国県等補助金</t>
    <rPh sb="0" eb="1">
      <t>クニ</t>
    </rPh>
    <rPh sb="1" eb="2">
      <t>ケン</t>
    </rPh>
    <rPh sb="2" eb="3">
      <t>トウ</t>
    </rPh>
    <rPh sb="3" eb="6">
      <t>ホジョキン</t>
    </rPh>
    <phoneticPr fontId="4"/>
  </si>
  <si>
    <t>国庫支出金</t>
    <rPh sb="0" eb="2">
      <t>コッコ</t>
    </rPh>
    <rPh sb="2" eb="5">
      <t>シシュツキン</t>
    </rPh>
    <phoneticPr fontId="4"/>
  </si>
  <si>
    <t>都支出金</t>
    <rPh sb="0" eb="1">
      <t>ト</t>
    </rPh>
    <rPh sb="1" eb="4">
      <t>シシュツキン</t>
    </rPh>
    <phoneticPr fontId="4"/>
  </si>
  <si>
    <t>計</t>
    <rPh sb="0" eb="1">
      <t>ケイ</t>
    </rPh>
    <phoneticPr fontId="4"/>
  </si>
  <si>
    <t>資本的
補助金</t>
    <rPh sb="0" eb="3">
      <t>シホンテキ</t>
    </rPh>
    <rPh sb="4" eb="7">
      <t>ホジョキン</t>
    </rPh>
    <phoneticPr fontId="4"/>
  </si>
  <si>
    <t>経常的
補助金</t>
    <rPh sb="0" eb="2">
      <t>ケイジョウ</t>
    </rPh>
    <rPh sb="2" eb="3">
      <t>テキ</t>
    </rPh>
    <rPh sb="4" eb="7">
      <t>ホジョキン</t>
    </rPh>
    <phoneticPr fontId="4"/>
  </si>
  <si>
    <t>（２）財源情報の明細</t>
    <rPh sb="3" eb="5">
      <t>ザイゲン</t>
    </rPh>
    <rPh sb="5" eb="7">
      <t>ジョウホウ</t>
    </rPh>
    <rPh sb="8" eb="10">
      <t>メイサイ</t>
    </rPh>
    <phoneticPr fontId="6"/>
  </si>
  <si>
    <t>区分</t>
    <rPh sb="0" eb="2">
      <t>クブン</t>
    </rPh>
    <phoneticPr fontId="6"/>
  </si>
  <si>
    <t>金額</t>
    <rPh sb="0" eb="2">
      <t>キンガク</t>
    </rPh>
    <phoneticPr fontId="6"/>
  </si>
  <si>
    <t>内訳</t>
    <rPh sb="0" eb="2">
      <t>ウチワケ</t>
    </rPh>
    <phoneticPr fontId="6"/>
  </si>
  <si>
    <t>国県等補助金</t>
    <rPh sb="0" eb="1">
      <t>クニ</t>
    </rPh>
    <rPh sb="1" eb="2">
      <t>ケン</t>
    </rPh>
    <rPh sb="2" eb="3">
      <t>ナド</t>
    </rPh>
    <rPh sb="3" eb="6">
      <t>ホジョキン</t>
    </rPh>
    <phoneticPr fontId="6"/>
  </si>
  <si>
    <t>地方債等</t>
    <rPh sb="0" eb="2">
      <t>チホウ</t>
    </rPh>
    <rPh sb="2" eb="3">
      <t>サイ</t>
    </rPh>
    <rPh sb="3" eb="4">
      <t>ナド</t>
    </rPh>
    <phoneticPr fontId="6"/>
  </si>
  <si>
    <t>税収等</t>
    <rPh sb="0" eb="3">
      <t>ゼイシュウナド</t>
    </rPh>
    <phoneticPr fontId="6"/>
  </si>
  <si>
    <t>その他</t>
    <rPh sb="2" eb="3">
      <t>タ</t>
    </rPh>
    <phoneticPr fontId="6"/>
  </si>
  <si>
    <t>純行政コスト</t>
    <rPh sb="0" eb="1">
      <t>ジュン</t>
    </rPh>
    <rPh sb="1" eb="3">
      <t>ギョウセイ</t>
    </rPh>
    <phoneticPr fontId="4"/>
  </si>
  <si>
    <t>有形固定資産等の増加</t>
    <rPh sb="0" eb="2">
      <t>ユウケイ</t>
    </rPh>
    <rPh sb="2" eb="4">
      <t>コテイ</t>
    </rPh>
    <rPh sb="4" eb="6">
      <t>シサン</t>
    </rPh>
    <rPh sb="6" eb="7">
      <t>トウ</t>
    </rPh>
    <rPh sb="8" eb="10">
      <t>ゾウカ</t>
    </rPh>
    <phoneticPr fontId="4"/>
  </si>
  <si>
    <t>貸付の増加</t>
    <rPh sb="0" eb="2">
      <t>カシツケ</t>
    </rPh>
    <rPh sb="3" eb="5">
      <t>ゾウカ</t>
    </rPh>
    <phoneticPr fontId="4"/>
  </si>
  <si>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</si>
  <si>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0"/>
  </si>
  <si>
    <t>（単位：千円）</t>
    <rPh sb="1" eb="3">
      <t>タンイ</t>
    </rPh>
    <rPh sb="4" eb="5">
      <t>セン</t>
    </rPh>
    <rPh sb="5" eb="6">
      <t>エン</t>
    </rPh>
    <phoneticPr fontId="10"/>
  </si>
  <si>
    <t>（単位：千円）</t>
    <rPh sb="1" eb="3">
      <t>タンイ</t>
    </rPh>
    <rPh sb="4" eb="5">
      <t>セン</t>
    </rPh>
    <rPh sb="5" eb="6">
      <t>エン</t>
    </rPh>
    <phoneticPr fontId="4"/>
  </si>
  <si>
    <t>（単位：千円）</t>
    <rPh sb="1" eb="3">
      <t>タンイ</t>
    </rPh>
    <rPh sb="4" eb="5">
      <t>セン</t>
    </rPh>
    <rPh sb="5" eb="6">
      <t>エン</t>
    </rPh>
    <phoneticPr fontId="12"/>
  </si>
  <si>
    <t>（単位：千円）</t>
    <rPh sb="4" eb="5">
      <t>セン</t>
    </rPh>
    <rPh sb="5" eb="6">
      <t>エン</t>
    </rPh>
    <phoneticPr fontId="4"/>
  </si>
  <si>
    <t>土地開発基金</t>
    <rPh sb="0" eb="2">
      <t>トチ</t>
    </rPh>
    <rPh sb="2" eb="4">
      <t>カイハツ</t>
    </rPh>
    <rPh sb="4" eb="6">
      <t>キキン</t>
    </rPh>
    <phoneticPr fontId="4"/>
  </si>
  <si>
    <t>調布市体育協会出資金</t>
    <rPh sb="0" eb="3">
      <t>チョウフシ</t>
    </rPh>
    <rPh sb="3" eb="5">
      <t>タイイク</t>
    </rPh>
    <rPh sb="5" eb="7">
      <t>キョウカイ</t>
    </rPh>
    <rPh sb="7" eb="9">
      <t>シュッシ</t>
    </rPh>
    <phoneticPr fontId="5"/>
  </si>
  <si>
    <t>調布市文化・コミュニティ振興財団</t>
  </si>
  <si>
    <t>私立幼稚園等園児の保護者</t>
  </si>
  <si>
    <t>⑥長期延滞債権の明細</t>
    <rPh sb="1" eb="3">
      <t>チョウキ</t>
    </rPh>
    <rPh sb="3" eb="5">
      <t>エンタイ</t>
    </rPh>
    <rPh sb="5" eb="7">
      <t>サイケン</t>
    </rPh>
    <rPh sb="8" eb="10">
      <t>メイサイ</t>
    </rPh>
    <phoneticPr fontId="10"/>
  </si>
  <si>
    <t>⑦未収金の明細</t>
    <rPh sb="1" eb="4">
      <t>ミシュウキン</t>
    </rPh>
    <rPh sb="5" eb="7">
      <t>メイサイ</t>
    </rPh>
    <phoneticPr fontId="10"/>
  </si>
  <si>
    <t>合計
(貸借対照表計上額)</t>
    <rPh sb="0" eb="2">
      <t>ゴウケイ</t>
    </rPh>
    <rPh sb="4" eb="6">
      <t>タイシャク</t>
    </rPh>
    <rPh sb="6" eb="9">
      <t>タイショウヒョウ</t>
    </rPh>
    <rPh sb="9" eb="12">
      <t>ケイジョウガク</t>
    </rPh>
    <phoneticPr fontId="4"/>
  </si>
  <si>
    <t>井上欣一社会福祉事業基金</t>
    <rPh sb="0" eb="4">
      <t>イノウエキンイチ</t>
    </rPh>
    <rPh sb="4" eb="6">
      <t>シャカイ</t>
    </rPh>
    <rPh sb="6" eb="8">
      <t>フクシ</t>
    </rPh>
    <rPh sb="8" eb="10">
      <t>ジギョウ</t>
    </rPh>
    <rPh sb="10" eb="12">
      <t>キキン</t>
    </rPh>
    <phoneticPr fontId="5"/>
  </si>
  <si>
    <t>子ども・若者基金</t>
    <rPh sb="0" eb="1">
      <t>コ</t>
    </rPh>
    <rPh sb="4" eb="6">
      <t>ワカモノ</t>
    </rPh>
    <rPh sb="6" eb="8">
      <t>キキン</t>
    </rPh>
    <phoneticPr fontId="5"/>
  </si>
  <si>
    <t>（参考）
加重平均利率</t>
    <rPh sb="1" eb="3">
      <t>サンコウ</t>
    </rPh>
    <rPh sb="5" eb="7">
      <t>カジュウ</t>
    </rPh>
    <rPh sb="7" eb="9">
      <t>ヘイキン</t>
    </rPh>
    <rPh sb="9" eb="11">
      <t>リリツ</t>
    </rPh>
    <phoneticPr fontId="13"/>
  </si>
  <si>
    <t>地方税</t>
  </si>
  <si>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</si>
  <si>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</si>
  <si>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</si>
  <si>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</si>
  <si>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地方消費税交付金</t>
    <rPh sb="0" eb="5">
      <t>チホウショウヒゼイ</t>
    </rPh>
    <rPh sb="5" eb="8">
      <t>コウフキン</t>
    </rPh>
    <phoneticPr fontId="3"/>
  </si>
  <si>
    <t>ゴルフ場利用税交付金</t>
    <rPh sb="3" eb="4">
      <t>ジョウ</t>
    </rPh>
    <rPh sb="4" eb="6">
      <t>リヨウ</t>
    </rPh>
    <rPh sb="6" eb="7">
      <t>ゼイ</t>
    </rPh>
    <rPh sb="7" eb="10">
      <t>コウフキン</t>
    </rPh>
    <phoneticPr fontId="3"/>
  </si>
  <si>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</si>
  <si>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</si>
  <si>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</si>
  <si>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分担金及び負担金</t>
    <rPh sb="0" eb="3">
      <t>ブンタンキン</t>
    </rPh>
    <rPh sb="3" eb="4">
      <t>オヨ</t>
    </rPh>
    <rPh sb="5" eb="8">
      <t>フタンキン</t>
    </rPh>
    <phoneticPr fontId="5"/>
  </si>
  <si>
    <t>寄附金</t>
    <rPh sb="0" eb="3">
      <t>キフキン</t>
    </rPh>
    <phoneticPr fontId="3"/>
  </si>
  <si>
    <t>繰入金（特別会計繰入金）</t>
    <rPh sb="0" eb="2">
      <t>クリイレ</t>
    </rPh>
    <rPh sb="2" eb="3">
      <t>キン</t>
    </rPh>
    <rPh sb="4" eb="6">
      <t>トクベツ</t>
    </rPh>
    <rPh sb="6" eb="8">
      <t>カイケイ</t>
    </rPh>
    <rPh sb="8" eb="10">
      <t>クリイレ</t>
    </rPh>
    <rPh sb="10" eb="11">
      <t>キン</t>
    </rPh>
    <phoneticPr fontId="3"/>
  </si>
  <si>
    <t>諸収入</t>
    <rPh sb="0" eb="1">
      <t>ショ</t>
    </rPh>
    <rPh sb="1" eb="3">
      <t>シュウニュウ</t>
    </rPh>
    <phoneticPr fontId="3"/>
  </si>
  <si>
    <t>東京都</t>
  </si>
  <si>
    <t>保育従事職員宿舎借上げ支援事業補助金</t>
  </si>
  <si>
    <t>市内保育施設等</t>
  </si>
  <si>
    <t>保育人材の確保及び定着並びに離職防止を図ること</t>
  </si>
  <si>
    <t>環境性能割交付金</t>
    <phoneticPr fontId="4"/>
  </si>
  <si>
    <t>災害援護資金貸付金</t>
    <rPh sb="0" eb="2">
      <t>サイガイ</t>
    </rPh>
    <rPh sb="2" eb="4">
      <t>エンゴ</t>
    </rPh>
    <rPh sb="4" eb="6">
      <t>シキン</t>
    </rPh>
    <rPh sb="6" eb="8">
      <t>カシツケ</t>
    </rPh>
    <rPh sb="8" eb="9">
      <t>キン</t>
    </rPh>
    <phoneticPr fontId="4"/>
  </si>
  <si>
    <t>新型コロナウイルス感染症対策基金</t>
    <phoneticPr fontId="4"/>
  </si>
  <si>
    <t>民間保育所施設整備助成費</t>
    <rPh sb="5" eb="7">
      <t>シセツ</t>
    </rPh>
    <rPh sb="7" eb="9">
      <t>セイビ</t>
    </rPh>
    <rPh sb="9" eb="12">
      <t>ジョセイヒ</t>
    </rPh>
    <phoneticPr fontId="3"/>
  </si>
  <si>
    <t>民間事業者</t>
    <rPh sb="0" eb="2">
      <t>ミンカン</t>
    </rPh>
    <rPh sb="2" eb="4">
      <t>ジギョウ</t>
    </rPh>
    <rPh sb="4" eb="5">
      <t>シャ</t>
    </rPh>
    <phoneticPr fontId="3"/>
  </si>
  <si>
    <t>民間保育所の施設整備及び設備整備等に要する経費の一部を補助することにより，児童福祉の向上を図ること</t>
    <rPh sb="0" eb="2">
      <t>ミンカン</t>
    </rPh>
    <rPh sb="2" eb="4">
      <t>ホイク</t>
    </rPh>
    <rPh sb="4" eb="5">
      <t>ジョ</t>
    </rPh>
    <rPh sb="6" eb="8">
      <t>シセツ</t>
    </rPh>
    <rPh sb="8" eb="10">
      <t>セイビ</t>
    </rPh>
    <rPh sb="10" eb="11">
      <t>オヨ</t>
    </rPh>
    <rPh sb="12" eb="14">
      <t>セツビ</t>
    </rPh>
    <rPh sb="14" eb="16">
      <t>セイビ</t>
    </rPh>
    <rPh sb="16" eb="17">
      <t>トウ</t>
    </rPh>
    <rPh sb="18" eb="19">
      <t>ヨウ</t>
    </rPh>
    <rPh sb="21" eb="23">
      <t>ケイヒ</t>
    </rPh>
    <rPh sb="24" eb="26">
      <t>イチブ</t>
    </rPh>
    <rPh sb="27" eb="29">
      <t>ホジョ</t>
    </rPh>
    <rPh sb="37" eb="39">
      <t>ジドウ</t>
    </rPh>
    <rPh sb="39" eb="41">
      <t>フクシ</t>
    </rPh>
    <rPh sb="42" eb="44">
      <t>コウジョウ</t>
    </rPh>
    <rPh sb="45" eb="46">
      <t>ハカ</t>
    </rPh>
    <phoneticPr fontId="3"/>
  </si>
  <si>
    <t>所有者</t>
    <rPh sb="0" eb="3">
      <t>ショユウシャ</t>
    </rPh>
    <phoneticPr fontId="3"/>
  </si>
  <si>
    <t>市内遠藤建築物の耐震診断，補強設計，耐震改修，建替え及び除却に要する費用を補助することにより，当該市内遠藤建築物の耐震化の促進を図り，災害に強いまちづくりを進めること</t>
    <rPh sb="0" eb="2">
      <t>シナイ</t>
    </rPh>
    <rPh sb="2" eb="4">
      <t>エンドウ</t>
    </rPh>
    <rPh sb="4" eb="7">
      <t>ケンチクブツ</t>
    </rPh>
    <rPh sb="8" eb="10">
      <t>タイシン</t>
    </rPh>
    <rPh sb="10" eb="12">
      <t>シンダン</t>
    </rPh>
    <rPh sb="13" eb="15">
      <t>ホキョウ</t>
    </rPh>
    <rPh sb="15" eb="17">
      <t>セッケイ</t>
    </rPh>
    <rPh sb="18" eb="20">
      <t>タイシン</t>
    </rPh>
    <rPh sb="20" eb="22">
      <t>カイシュウ</t>
    </rPh>
    <rPh sb="23" eb="25">
      <t>タテカ</t>
    </rPh>
    <rPh sb="26" eb="27">
      <t>オヨ</t>
    </rPh>
    <rPh sb="28" eb="30">
      <t>ジョキャク</t>
    </rPh>
    <rPh sb="31" eb="32">
      <t>ヨウ</t>
    </rPh>
    <rPh sb="34" eb="36">
      <t>ヒヨウ</t>
    </rPh>
    <rPh sb="37" eb="39">
      <t>ホジョ</t>
    </rPh>
    <rPh sb="47" eb="49">
      <t>トウガイ</t>
    </rPh>
    <rPh sb="49" eb="51">
      <t>シナイ</t>
    </rPh>
    <rPh sb="51" eb="53">
      <t>エンドウ</t>
    </rPh>
    <rPh sb="53" eb="56">
      <t>ケンチクブツ</t>
    </rPh>
    <rPh sb="57" eb="60">
      <t>タイシンカ</t>
    </rPh>
    <rPh sb="61" eb="63">
      <t>ソクシン</t>
    </rPh>
    <rPh sb="64" eb="65">
      <t>ハカ</t>
    </rPh>
    <rPh sb="67" eb="69">
      <t>サイガイ</t>
    </rPh>
    <rPh sb="70" eb="71">
      <t>ツヨ</t>
    </rPh>
    <rPh sb="78" eb="79">
      <t>スス</t>
    </rPh>
    <phoneticPr fontId="3"/>
  </si>
  <si>
    <t>分譲マンションの耐震診断，補強設計又は耐震改修に要する費用の一部を助成することにより，分譲マンションの耐震化の促進を図り，災害に強いまちづくりに寄与すること</t>
  </si>
  <si>
    <t>木造住宅耐震改修助成金</t>
    <rPh sb="0" eb="2">
      <t>モクゾウ</t>
    </rPh>
    <rPh sb="2" eb="4">
      <t>ジュウタク</t>
    </rPh>
    <rPh sb="4" eb="6">
      <t>タイシン</t>
    </rPh>
    <rPh sb="6" eb="8">
      <t>カイシュウ</t>
    </rPh>
    <rPh sb="8" eb="11">
      <t>ジョセイキン</t>
    </rPh>
    <phoneticPr fontId="3"/>
  </si>
  <si>
    <t>木造住宅の耐震改修の費用の一部を助成することにより，市民の日常的な防災意識の高揚を図り，地震発生時に市民の生命を守るため，災害に強いまちづくりを進めること</t>
    <rPh sb="0" eb="2">
      <t>モクゾウ</t>
    </rPh>
    <rPh sb="2" eb="4">
      <t>ジュウタク</t>
    </rPh>
    <rPh sb="5" eb="7">
      <t>タイシン</t>
    </rPh>
    <rPh sb="7" eb="9">
      <t>カイシュウ</t>
    </rPh>
    <rPh sb="10" eb="12">
      <t>ヒヨウ</t>
    </rPh>
    <rPh sb="13" eb="15">
      <t>イチブ</t>
    </rPh>
    <rPh sb="16" eb="18">
      <t>ジョセイ</t>
    </rPh>
    <rPh sb="26" eb="28">
      <t>シミン</t>
    </rPh>
    <rPh sb="29" eb="32">
      <t>ニチジョウテキ</t>
    </rPh>
    <rPh sb="33" eb="35">
      <t>ボウサイ</t>
    </rPh>
    <rPh sb="35" eb="37">
      <t>イシキ</t>
    </rPh>
    <rPh sb="38" eb="40">
      <t>コウヨウ</t>
    </rPh>
    <rPh sb="41" eb="42">
      <t>ハカ</t>
    </rPh>
    <rPh sb="44" eb="46">
      <t>ジシン</t>
    </rPh>
    <rPh sb="46" eb="48">
      <t>ハッセイ</t>
    </rPh>
    <rPh sb="48" eb="49">
      <t>ジ</t>
    </rPh>
    <rPh sb="50" eb="52">
      <t>シミン</t>
    </rPh>
    <rPh sb="53" eb="55">
      <t>セイメイ</t>
    </rPh>
    <rPh sb="56" eb="57">
      <t>マモ</t>
    </rPh>
    <rPh sb="61" eb="63">
      <t>サイガイ</t>
    </rPh>
    <rPh sb="64" eb="65">
      <t>ツヨ</t>
    </rPh>
    <rPh sb="72" eb="73">
      <t>スス</t>
    </rPh>
    <phoneticPr fontId="3"/>
  </si>
  <si>
    <t>日中活動系障害福祉サービス事業所開設及び移転準備費補助金</t>
    <rPh sb="16" eb="18">
      <t>カイセツ</t>
    </rPh>
    <rPh sb="18" eb="19">
      <t>オヨ</t>
    </rPh>
    <rPh sb="20" eb="22">
      <t>イテン</t>
    </rPh>
    <phoneticPr fontId="4"/>
  </si>
  <si>
    <t>日中活動系障害福祉サービスに係る指定事業所の開設又は移転に要する経費の一部を補助することにより，障害者及び障害児の自立を支援すること</t>
    <rPh sb="0" eb="2">
      <t>ニッチュウ</t>
    </rPh>
    <rPh sb="2" eb="4">
      <t>カツドウ</t>
    </rPh>
    <rPh sb="4" eb="5">
      <t>ケイ</t>
    </rPh>
    <rPh sb="5" eb="7">
      <t>ショウガイ</t>
    </rPh>
    <rPh sb="7" eb="9">
      <t>フクシ</t>
    </rPh>
    <rPh sb="14" eb="15">
      <t>カカ</t>
    </rPh>
    <rPh sb="16" eb="18">
      <t>シテイ</t>
    </rPh>
    <rPh sb="18" eb="21">
      <t>ジギョウショ</t>
    </rPh>
    <rPh sb="22" eb="24">
      <t>カイセツ</t>
    </rPh>
    <rPh sb="24" eb="25">
      <t>マタ</t>
    </rPh>
    <rPh sb="26" eb="28">
      <t>イテン</t>
    </rPh>
    <rPh sb="29" eb="30">
      <t>ヨウ</t>
    </rPh>
    <rPh sb="32" eb="34">
      <t>ケイヒ</t>
    </rPh>
    <rPh sb="35" eb="37">
      <t>イチブ</t>
    </rPh>
    <rPh sb="38" eb="40">
      <t>ホジョ</t>
    </rPh>
    <rPh sb="48" eb="51">
      <t>ショウガイシャ</t>
    </rPh>
    <rPh sb="51" eb="52">
      <t>オヨ</t>
    </rPh>
    <rPh sb="53" eb="56">
      <t>ショウガイジ</t>
    </rPh>
    <rPh sb="57" eb="59">
      <t>ジリツ</t>
    </rPh>
    <rPh sb="60" eb="62">
      <t>シエン</t>
    </rPh>
    <phoneticPr fontId="3"/>
  </si>
  <si>
    <t>分譲マンション耐震化促進事業助成金</t>
  </si>
  <si>
    <t>分譲マンションの管理組合，選任された代表者</t>
  </si>
  <si>
    <t>特別定額給付金</t>
    <rPh sb="0" eb="2">
      <t>トクベツ</t>
    </rPh>
    <rPh sb="2" eb="4">
      <t>テイガク</t>
    </rPh>
    <rPh sb="4" eb="7">
      <t>キュウフキン</t>
    </rPh>
    <phoneticPr fontId="3"/>
  </si>
  <si>
    <t>市民</t>
    <rPh sb="0" eb="2">
      <t>シミン</t>
    </rPh>
    <phoneticPr fontId="3"/>
  </si>
  <si>
    <t>プレミアム付き商品券事業費負担金</t>
    <rPh sb="5" eb="6">
      <t>ツ</t>
    </rPh>
    <phoneticPr fontId="3"/>
  </si>
  <si>
    <t>民間事業者</t>
    <rPh sb="0" eb="2">
      <t>ミンカン</t>
    </rPh>
    <rPh sb="2" eb="5">
      <t>ジギョウシャ</t>
    </rPh>
    <phoneticPr fontId="3"/>
  </si>
  <si>
    <t>スーパープレミアム付き商品券の換金費用に係る負担金</t>
    <rPh sb="9" eb="10">
      <t>ツ</t>
    </rPh>
    <rPh sb="11" eb="14">
      <t>ショウヒンケン</t>
    </rPh>
    <rPh sb="15" eb="17">
      <t>カンキン</t>
    </rPh>
    <rPh sb="17" eb="19">
      <t>ヒヨウ</t>
    </rPh>
    <rPh sb="20" eb="21">
      <t>カカ</t>
    </rPh>
    <rPh sb="22" eb="25">
      <t>フタンキン</t>
    </rPh>
    <phoneticPr fontId="3"/>
  </si>
  <si>
    <t>民間保育所等運営費等市単独助成費</t>
    <rPh sb="10" eb="11">
      <t>シ</t>
    </rPh>
    <rPh sb="11" eb="13">
      <t>タンドク</t>
    </rPh>
    <rPh sb="13" eb="16">
      <t>ジョセイヒ</t>
    </rPh>
    <phoneticPr fontId="3"/>
  </si>
  <si>
    <t>市内私立保育所</t>
    <rPh sb="0" eb="2">
      <t>シナイ</t>
    </rPh>
    <rPh sb="2" eb="4">
      <t>シリツ</t>
    </rPh>
    <rPh sb="4" eb="6">
      <t>ホイク</t>
    </rPh>
    <rPh sb="6" eb="7">
      <t>ショ</t>
    </rPh>
    <phoneticPr fontId="3"/>
  </si>
  <si>
    <t>保育内容の充実に要する経費の一部を補助することにより，市民の多様なニーズに対応した保育を行うとともに，児童の健全な発育及び福祉の増進を図ること</t>
    <rPh sb="0" eb="2">
      <t>ホイク</t>
    </rPh>
    <rPh sb="2" eb="4">
      <t>ナイヨウ</t>
    </rPh>
    <rPh sb="5" eb="7">
      <t>ジュウジツ</t>
    </rPh>
    <rPh sb="8" eb="9">
      <t>ヨウ</t>
    </rPh>
    <rPh sb="11" eb="13">
      <t>ケイヒ</t>
    </rPh>
    <rPh sb="14" eb="16">
      <t>イチブ</t>
    </rPh>
    <rPh sb="17" eb="19">
      <t>ホジョ</t>
    </rPh>
    <rPh sb="27" eb="29">
      <t>シミン</t>
    </rPh>
    <rPh sb="30" eb="32">
      <t>タヨウ</t>
    </rPh>
    <rPh sb="37" eb="39">
      <t>タイオウ</t>
    </rPh>
    <rPh sb="41" eb="43">
      <t>ホイク</t>
    </rPh>
    <rPh sb="44" eb="45">
      <t>オコナ</t>
    </rPh>
    <rPh sb="51" eb="53">
      <t>ジドウ</t>
    </rPh>
    <rPh sb="54" eb="56">
      <t>ケンゼン</t>
    </rPh>
    <rPh sb="57" eb="59">
      <t>ハツイク</t>
    </rPh>
    <rPh sb="59" eb="60">
      <t>オヨ</t>
    </rPh>
    <rPh sb="61" eb="63">
      <t>フクシ</t>
    </rPh>
    <rPh sb="64" eb="66">
      <t>ゾウシン</t>
    </rPh>
    <rPh sb="67" eb="68">
      <t>ハカ</t>
    </rPh>
    <phoneticPr fontId="3"/>
  </si>
  <si>
    <t>消防事務委託金</t>
    <rPh sb="0" eb="2">
      <t>ショウボウ</t>
    </rPh>
    <rPh sb="2" eb="4">
      <t>ジム</t>
    </rPh>
    <rPh sb="4" eb="6">
      <t>イタク</t>
    </rPh>
    <rPh sb="6" eb="7">
      <t>キン</t>
    </rPh>
    <phoneticPr fontId="3"/>
  </si>
  <si>
    <t>消防事務に係る負担金</t>
    <rPh sb="0" eb="2">
      <t>ショウボウ</t>
    </rPh>
    <rPh sb="2" eb="4">
      <t>ジム</t>
    </rPh>
    <rPh sb="5" eb="6">
      <t>カカ</t>
    </rPh>
    <rPh sb="7" eb="10">
      <t>フタンキン</t>
    </rPh>
    <phoneticPr fontId="3"/>
  </si>
  <si>
    <t>市内認証保育所</t>
    <rPh sb="0" eb="2">
      <t>シナイ</t>
    </rPh>
    <rPh sb="2" eb="4">
      <t>ニンショウ</t>
    </rPh>
    <rPh sb="4" eb="6">
      <t>ホイク</t>
    </rPh>
    <rPh sb="6" eb="7">
      <t>ショ</t>
    </rPh>
    <phoneticPr fontId="3"/>
  </si>
  <si>
    <t>認証保育所に対し，保育に要する経費の一部を補助することで，保育サービス水準の維持向上を図ること</t>
    <rPh sb="0" eb="2">
      <t>ニンショウ</t>
    </rPh>
    <rPh sb="2" eb="4">
      <t>ホイク</t>
    </rPh>
    <rPh sb="4" eb="5">
      <t>ジョ</t>
    </rPh>
    <rPh sb="6" eb="7">
      <t>タイ</t>
    </rPh>
    <rPh sb="9" eb="11">
      <t>ホイク</t>
    </rPh>
    <rPh sb="12" eb="13">
      <t>ヨウ</t>
    </rPh>
    <rPh sb="15" eb="17">
      <t>ケイヒ</t>
    </rPh>
    <rPh sb="18" eb="20">
      <t>イチブ</t>
    </rPh>
    <rPh sb="21" eb="23">
      <t>ホジョ</t>
    </rPh>
    <rPh sb="29" eb="31">
      <t>ホイク</t>
    </rPh>
    <rPh sb="35" eb="37">
      <t>スイジュン</t>
    </rPh>
    <rPh sb="38" eb="40">
      <t>イジ</t>
    </rPh>
    <rPh sb="40" eb="42">
      <t>コウジョウ</t>
    </rPh>
    <rPh sb="43" eb="44">
      <t>ハカ</t>
    </rPh>
    <phoneticPr fontId="3"/>
  </si>
  <si>
    <t>東京たま広域資源循環組合</t>
    <rPh sb="4" eb="6">
      <t>コウイキ</t>
    </rPh>
    <rPh sb="6" eb="8">
      <t>シゲン</t>
    </rPh>
    <rPh sb="8" eb="10">
      <t>ジュンカン</t>
    </rPh>
    <rPh sb="10" eb="12">
      <t>クミアイ</t>
    </rPh>
    <phoneticPr fontId="3"/>
  </si>
  <si>
    <t>東京たま広域資源循環組合の運営費に係る負担金</t>
    <rPh sb="0" eb="2">
      <t>トウキョウ</t>
    </rPh>
    <rPh sb="4" eb="6">
      <t>コウイキ</t>
    </rPh>
    <rPh sb="6" eb="8">
      <t>シゲン</t>
    </rPh>
    <rPh sb="8" eb="10">
      <t>ジュンカン</t>
    </rPh>
    <rPh sb="10" eb="12">
      <t>クミアイ</t>
    </rPh>
    <rPh sb="13" eb="15">
      <t>ウンエイ</t>
    </rPh>
    <rPh sb="15" eb="16">
      <t>ヒ</t>
    </rPh>
    <rPh sb="17" eb="18">
      <t>カカ</t>
    </rPh>
    <rPh sb="19" eb="22">
      <t>フタンキン</t>
    </rPh>
    <phoneticPr fontId="3"/>
  </si>
  <si>
    <t>市が設立した財団法人に対して必要な女性を行うことにより，当該法人の運営の安定と事業の充実を図り，地域社会の発展に寄与すること</t>
    <rPh sb="0" eb="1">
      <t>シ</t>
    </rPh>
    <rPh sb="2" eb="4">
      <t>セツリツ</t>
    </rPh>
    <rPh sb="6" eb="8">
      <t>ザイダン</t>
    </rPh>
    <rPh sb="8" eb="10">
      <t>ホウジン</t>
    </rPh>
    <rPh sb="11" eb="12">
      <t>タイ</t>
    </rPh>
    <rPh sb="14" eb="16">
      <t>ヒツヨウ</t>
    </rPh>
    <rPh sb="17" eb="19">
      <t>ジョセイ</t>
    </rPh>
    <rPh sb="20" eb="21">
      <t>オコナ</t>
    </rPh>
    <rPh sb="28" eb="30">
      <t>トウガイ</t>
    </rPh>
    <rPh sb="30" eb="32">
      <t>ホウジン</t>
    </rPh>
    <rPh sb="33" eb="35">
      <t>ウンエイ</t>
    </rPh>
    <rPh sb="36" eb="38">
      <t>アンテイ</t>
    </rPh>
    <rPh sb="39" eb="41">
      <t>ジギョウ</t>
    </rPh>
    <rPh sb="42" eb="44">
      <t>ジュウジツ</t>
    </rPh>
    <rPh sb="45" eb="46">
      <t>ハカ</t>
    </rPh>
    <rPh sb="48" eb="50">
      <t>チイキ</t>
    </rPh>
    <rPh sb="50" eb="52">
      <t>シャカイ</t>
    </rPh>
    <rPh sb="53" eb="55">
      <t>ハッテン</t>
    </rPh>
    <rPh sb="56" eb="58">
      <t>キヨ</t>
    </rPh>
    <phoneticPr fontId="3"/>
  </si>
  <si>
    <t>ふじみ衛生組合</t>
    <rPh sb="3" eb="5">
      <t>エイセイ</t>
    </rPh>
    <rPh sb="5" eb="7">
      <t>クミアイ</t>
    </rPh>
    <phoneticPr fontId="3"/>
  </si>
  <si>
    <t>ふじみ衛生組合の運営費に係る負担金</t>
    <rPh sb="3" eb="5">
      <t>エイセイ</t>
    </rPh>
    <rPh sb="5" eb="7">
      <t>クミアイ</t>
    </rPh>
    <rPh sb="8" eb="10">
      <t>ウンエイ</t>
    </rPh>
    <rPh sb="10" eb="11">
      <t>ヒ</t>
    </rPh>
    <rPh sb="12" eb="13">
      <t>カカ</t>
    </rPh>
    <rPh sb="14" eb="17">
      <t>フタンキン</t>
    </rPh>
    <phoneticPr fontId="3"/>
  </si>
  <si>
    <t>保育士等キャリアアップ助成金</t>
    <rPh sb="13" eb="14">
      <t>キン</t>
    </rPh>
    <phoneticPr fontId="4"/>
  </si>
  <si>
    <t>市内保育施設等</t>
    <rPh sb="0" eb="2">
      <t>シナイ</t>
    </rPh>
    <rPh sb="2" eb="4">
      <t>ホイク</t>
    </rPh>
    <rPh sb="4" eb="6">
      <t>シセツ</t>
    </rPh>
    <rPh sb="6" eb="7">
      <t>トウ</t>
    </rPh>
    <phoneticPr fontId="3"/>
  </si>
  <si>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3"/>
  </si>
  <si>
    <t>児童手当を受給していた世帯等</t>
  </si>
  <si>
    <t>児童１人当たり １万円を給付</t>
    <rPh sb="12" eb="14">
      <t>キュウフ</t>
    </rPh>
    <phoneticPr fontId="3"/>
  </si>
  <si>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3"/>
  </si>
  <si>
    <t>社会福祉協議会の運営を円滑に図るための人件費補助</t>
    <rPh sb="8" eb="10">
      <t>ウンエイ</t>
    </rPh>
    <rPh sb="11" eb="13">
      <t>エンカツ</t>
    </rPh>
    <rPh sb="14" eb="15">
      <t>ハカ</t>
    </rPh>
    <rPh sb="19" eb="21">
      <t>ジンケン</t>
    </rPh>
    <rPh sb="21" eb="22">
      <t>ヒ</t>
    </rPh>
    <rPh sb="22" eb="24">
      <t>ホジョ</t>
    </rPh>
    <phoneticPr fontId="3"/>
  </si>
  <si>
    <t>私立幼稚園等に在籍する幼児の保護者の負担を軽減し，幼児教育の振興と充実を図ること</t>
    <rPh sb="0" eb="2">
      <t>シリツ</t>
    </rPh>
    <rPh sb="2" eb="5">
      <t>ヨウチエン</t>
    </rPh>
    <rPh sb="5" eb="6">
      <t>トウ</t>
    </rPh>
    <rPh sb="7" eb="9">
      <t>ザイセキ</t>
    </rPh>
    <rPh sb="11" eb="13">
      <t>ヨウジ</t>
    </rPh>
    <rPh sb="14" eb="17">
      <t>ホゴシャ</t>
    </rPh>
    <rPh sb="18" eb="20">
      <t>フタン</t>
    </rPh>
    <rPh sb="21" eb="23">
      <t>ケイゲン</t>
    </rPh>
    <rPh sb="25" eb="27">
      <t>ヨウジ</t>
    </rPh>
    <rPh sb="27" eb="29">
      <t>キョウイク</t>
    </rPh>
    <rPh sb="30" eb="32">
      <t>シンコウ</t>
    </rPh>
    <rPh sb="33" eb="35">
      <t>ジュウジツ</t>
    </rPh>
    <rPh sb="36" eb="37">
      <t>ハカ</t>
    </rPh>
    <phoneticPr fontId="3"/>
  </si>
  <si>
    <t>1世帯5万円，第２子以降１人につき3万円を基本とし，収入が減少した児童扶養手当受給世帯には1世帯5万円を給付</t>
    <rPh sb="21" eb="23">
      <t>キホン</t>
    </rPh>
    <rPh sb="52" eb="54">
      <t>キュウフ</t>
    </rPh>
    <phoneticPr fontId="3"/>
  </si>
  <si>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3"/>
  </si>
  <si>
    <t>調布っ子応援プロジェクト商品券事業費負担金</t>
    <rPh sb="0" eb="2">
      <t>チョウフ</t>
    </rPh>
    <rPh sb="3" eb="4">
      <t>コ</t>
    </rPh>
    <rPh sb="4" eb="6">
      <t>オウエン</t>
    </rPh>
    <phoneticPr fontId="3"/>
  </si>
  <si>
    <t>市内飲食店等でのテイクアウトの購入，市内書店での書籍等の購入のため子育て世帯に商品券を配付する事業である調布っ子応援プロジェクトの換金費用に係る負担金</t>
    <rPh sb="47" eb="49">
      <t>ジギョウ</t>
    </rPh>
    <rPh sb="52" eb="54">
      <t>チョウフ</t>
    </rPh>
    <rPh sb="55" eb="56">
      <t>コ</t>
    </rPh>
    <rPh sb="56" eb="58">
      <t>オウエン</t>
    </rPh>
    <rPh sb="65" eb="67">
      <t>カンキン</t>
    </rPh>
    <rPh sb="67" eb="69">
      <t>ヒヨウ</t>
    </rPh>
    <rPh sb="70" eb="71">
      <t>カカ</t>
    </rPh>
    <rPh sb="72" eb="75">
      <t>フタンキン</t>
    </rPh>
    <phoneticPr fontId="3"/>
  </si>
  <si>
    <t>地方公共団体情報システム機構へのマイナンバーカード発行事業に係る負担金</t>
    <rPh sb="30" eb="31">
      <t>カカ</t>
    </rPh>
    <phoneticPr fontId="3"/>
  </si>
  <si>
    <t>その他</t>
    <rPh sb="2" eb="3">
      <t>タ</t>
    </rPh>
    <phoneticPr fontId="3"/>
  </si>
  <si>
    <t>市民1人に10万円を給付</t>
  </si>
  <si>
    <t>子育て世帯臨時特別給付金</t>
  </si>
  <si>
    <t>ひとり親世帯臨時特別給付金</t>
  </si>
  <si>
    <t>児童扶養手当受給世帯，収入減により受給対象となる水準に下がった世帯</t>
  </si>
  <si>
    <t>中学3年生以下全員及び児童育成手当の対象となる高校生</t>
  </si>
  <si>
    <t>商工会事業費等補助金</t>
  </si>
  <si>
    <t>調布市商工会補助金</t>
  </si>
  <si>
    <t>調布市商工会の事業に係る費用を補助することにより，市内の商工業の発展と振興を図ること</t>
  </si>
  <si>
    <t>マイナンバーカード関連事務委任業務負担金</t>
  </si>
  <si>
    <t>地方公共団体情報システム機構</t>
  </si>
  <si>
    <t>法人事業税交付金</t>
    <rPh sb="0" eb="2">
      <t>ホウジン</t>
    </rPh>
    <rPh sb="2" eb="5">
      <t>ジギョウゼイ</t>
    </rPh>
    <rPh sb="5" eb="8">
      <t>コウフキン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</si>
</sst>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0%"/>
    <numFmt numFmtId="178" formatCode="#,##0;[Red]\-#,##0;&quot;－&quot;"/>
    <numFmt numFmtId="179" formatCode="&quot;(&quot;0%&quot;)   &quot;;[Red]\-&quot;(&quot;0%&quot;)   &quot;;&quot;－    &quot;"/>
    <numFmt numFmtId="180" formatCode="&quot;(&quot;0.00%&quot;)   &quot;;[Red]\-&quot;(&quot;0.00%&quot;)   &quot;;&quot;－    &quot;"/>
    <numFmt numFmtId="181" formatCode="0.00%;[Red]\-0.00%;&quot;－&quot;"/>
    <numFmt numFmtId="182" formatCode="#,##0_ ;[Red]\-#,##0\ "/>
    <numFmt numFmtId="183" formatCode="#,##0;&quot;▲ &quot;#,##0"/>
    <numFmt numFmtId="184" formatCode="#,##0.000;[Red]\-#,##0.000"/>
    <numFmt numFmtId="185" formatCode="#,##0.0000000;[Red]\-#,##0.0000000"/>
    <numFmt numFmtId="186" formatCode="#,##0.000000000000000000000000;[Red]\-#,##0.000000000000000000000000"/>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11"/>
      <name val="ＭＳ 明朝"/>
      <family val="1"/>
      <charset val="128"/>
    </font>
    <font>
      <b/>
      <sz val="18"/>
      <name val="ＭＳ Ｐゴシック"/>
      <family val="3"/>
      <charset val="128"/>
    </font>
    <font>
      <sz val="12"/>
      <name val="ＭＳ 明朝"/>
      <family val="1"/>
      <charset val="128"/>
    </font>
    <font>
      <sz val="11"/>
      <name val="ＭＳ Ｐゴシック"/>
      <family val="3"/>
      <charset val="128"/>
      <scheme val="minor"/>
    </font>
    <font>
      <b/>
      <sz val="12"/>
      <name val="ＭＳ Ｐゴシック"/>
      <family val="3"/>
      <charset val="128"/>
    </font>
    <font>
      <sz val="11"/>
      <color theme="1"/>
      <name val="ＭＳ Ｐゴシック"/>
      <family val="3"/>
      <charset val="128"/>
    </font>
    <font>
      <sz val="11"/>
      <color indexed="8"/>
      <name val="ＭＳ Ｐゴシック"/>
      <family val="3"/>
      <charset val="128"/>
    </font>
    <font>
      <sz val="10"/>
      <name val="ＭＳ Ｐゴシック"/>
      <family val="3"/>
      <charset val="128"/>
      <scheme val="minor"/>
    </font>
    <font>
      <sz val="12"/>
      <name val="ＭＳ Ｐゴシック"/>
      <family val="2"/>
      <charset val="128"/>
      <scheme val="minor"/>
    </font>
    <font>
      <sz val="12"/>
      <name val="ＭＳ Ｐゴシック"/>
      <family val="3"/>
      <charset val="128"/>
      <scheme val="minor"/>
    </font>
    <font>
      <u/>
      <sz val="18"/>
      <name val="ＭＳ Ｐゴシック"/>
      <family val="3"/>
      <charset val="128"/>
      <scheme val="minor"/>
    </font>
    <font>
      <sz val="18"/>
      <name val="ＭＳ Ｐゴシック"/>
      <family val="3"/>
      <charset val="128"/>
      <scheme val="minor"/>
    </font>
    <font>
      <sz val="14"/>
      <name val="ＭＳ Ｐゴシック"/>
      <family val="3"/>
      <charset val="128"/>
      <scheme val="minor"/>
    </font>
    <font>
      <sz val="9"/>
      <name val="ＭＳ Ｐゴシック"/>
      <family val="3"/>
      <charset val="128"/>
      <scheme val="minor"/>
    </font>
    <font>
      <sz val="10"/>
      <color indexed="8"/>
      <name val="ＭＳ Ｐゴシック"/>
      <family val="3"/>
      <charset val="128"/>
    </font>
    <font>
      <sz val="8"/>
      <color indexed="8"/>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16">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0" fontId="9" fillId="0" borderId="27">
      <alignment horizontal="center" vertical="center"/>
    </xf>
    <xf numFmtId="178" fontId="15" fillId="0" borderId="0">
      <alignment vertical="top"/>
    </xf>
    <xf numFmtId="179" fontId="15" fillId="0" borderId="0" applyFont="0" applyFill="0" applyBorder="0" applyAlignment="0" applyProtection="0"/>
    <xf numFmtId="180" fontId="15" fillId="0" borderId="0" applyFont="0" applyFill="0" applyBorder="0" applyAlignment="0" applyProtection="0">
      <alignment vertical="top"/>
    </xf>
    <xf numFmtId="181" fontId="15" fillId="0" borderId="0" applyFont="0" applyFill="0" applyBorder="0" applyAlignment="0" applyProtection="0"/>
    <xf numFmtId="0" fontId="5" fillId="0" borderId="0" applyFill="0" applyBorder="0" applyProtection="0"/>
    <xf numFmtId="0" fontId="18" fillId="0" borderId="0" applyNumberFormat="0" applyFont="0" applyFill="0" applyBorder="0">
      <alignment horizontal="left" vertical="top" wrapText="1"/>
    </xf>
    <xf numFmtId="38" fontId="20" fillId="0" borderId="0" applyFont="0" applyFill="0" applyBorder="0" applyAlignment="0" applyProtection="0"/>
    <xf numFmtId="0" fontId="20" fillId="0" borderId="0"/>
    <xf numFmtId="0" fontId="20" fillId="0" borderId="0"/>
    <xf numFmtId="38" fontId="11" fillId="0" borderId="0" applyFont="0" applyFill="0" applyBorder="0" applyAlignment="0" applyProtection="0">
      <alignment vertical="center"/>
    </xf>
    <xf numFmtId="0" fontId="11" fillId="0" borderId="0">
      <alignment vertical="center"/>
    </xf>
    <xf numFmtId="9" fontId="3" fillId="0" borderId="0" applyFont="0" applyFill="0" applyBorder="0" applyAlignment="0" applyProtection="0">
      <alignment vertical="center"/>
    </xf>
  </cellStyleXfs>
  <cellXfs count="285">
    <xf numFmtId="0" fontId="0" fillId="0" borderId="0" xfId="0">
      <alignment vertical="center"/>
    </xf>
    <xf numFmtId="0" fontId="7" fillId="0" borderId="0" xfId="0" applyFont="1">
      <alignment vertical="center"/>
    </xf>
    <xf numFmtId="0" fontId="0" fillId="0" borderId="0" xfId="0" applyBorder="1">
      <alignment vertical="center"/>
    </xf>
    <xf numFmtId="0" fontId="7" fillId="0" borderId="0" xfId="2" applyFont="1" applyBorder="1">
      <alignment vertical="center"/>
    </xf>
    <xf numFmtId="0" fontId="6" fillId="0" borderId="0" xfId="0" applyFont="1" applyFill="1" applyBorder="1" applyAlignment="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15" xfId="0" applyFont="1" applyBorder="1">
      <alignment vertical="center"/>
    </xf>
    <xf numFmtId="0" fontId="7" fillId="0" borderId="0" xfId="0" applyFont="1" applyAlignment="1">
      <alignment horizontal="center" vertical="center"/>
    </xf>
    <xf numFmtId="0" fontId="9" fillId="0" borderId="11" xfId="0" applyFont="1" applyBorder="1" applyAlignment="1">
      <alignment horizontal="left" vertical="center"/>
    </xf>
    <xf numFmtId="0" fontId="7" fillId="0" borderId="11" xfId="0" applyFont="1" applyBorder="1">
      <alignment vertical="center"/>
    </xf>
    <xf numFmtId="0" fontId="11" fillId="0" borderId="0" xfId="0" applyFont="1" applyBorder="1" applyAlignment="1">
      <alignment horizontal="left" vertical="center"/>
    </xf>
    <xf numFmtId="0" fontId="9" fillId="0" borderId="0" xfId="0" applyFont="1">
      <alignment vertical="center"/>
    </xf>
    <xf numFmtId="0" fontId="15" fillId="0" borderId="0" xfId="0" applyFont="1" applyAlignment="1">
      <alignment vertical="center"/>
    </xf>
    <xf numFmtId="0" fontId="16" fillId="0" borderId="0" xfId="0" applyFont="1" applyAlignment="1">
      <alignment vertical="center"/>
    </xf>
    <xf numFmtId="0" fontId="15" fillId="0" borderId="0" xfId="0" applyFont="1" applyBorder="1" applyAlignment="1">
      <alignment horizontal="right" vertical="center"/>
    </xf>
    <xf numFmtId="0" fontId="17" fillId="0" borderId="0" xfId="0" applyFont="1" applyBorder="1" applyAlignment="1">
      <alignment horizontal="right" vertical="center"/>
    </xf>
    <xf numFmtId="0" fontId="15" fillId="0" borderId="3" xfId="0" applyFont="1" applyBorder="1" applyAlignment="1">
      <alignment vertical="center"/>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176" fontId="15" fillId="0" borderId="0" xfId="0" applyNumberFormat="1" applyFont="1" applyAlignment="1">
      <alignment vertical="center"/>
    </xf>
    <xf numFmtId="176" fontId="0" fillId="0" borderId="0" xfId="0" applyNumberFormat="1">
      <alignment vertical="center"/>
    </xf>
    <xf numFmtId="0" fontId="19" fillId="0" borderId="0" xfId="0" applyFont="1">
      <alignment vertical="center"/>
    </xf>
    <xf numFmtId="0" fontId="5" fillId="0" borderId="0" xfId="0" applyFont="1">
      <alignment vertical="center"/>
    </xf>
    <xf numFmtId="176" fontId="15" fillId="2" borderId="7" xfId="0" applyNumberFormat="1" applyFont="1" applyFill="1" applyBorder="1" applyAlignment="1">
      <alignment horizontal="center" vertical="center" wrapText="1"/>
    </xf>
    <xf numFmtId="176" fontId="15" fillId="2" borderId="23" xfId="0" applyNumberFormat="1" applyFont="1" applyFill="1" applyBorder="1" applyAlignment="1">
      <alignment vertical="center"/>
    </xf>
    <xf numFmtId="176" fontId="15" fillId="2" borderId="10" xfId="0" applyNumberFormat="1" applyFont="1" applyFill="1" applyBorder="1" applyAlignment="1">
      <alignment vertical="center"/>
    </xf>
    <xf numFmtId="10" fontId="15" fillId="2" borderId="10" xfId="0" applyNumberFormat="1" applyFont="1" applyFill="1" applyBorder="1" applyAlignment="1">
      <alignment vertical="center"/>
    </xf>
    <xf numFmtId="0" fontId="9" fillId="0" borderId="0" xfId="0" applyFont="1" applyBorder="1">
      <alignment vertical="center"/>
    </xf>
    <xf numFmtId="38" fontId="0" fillId="0" borderId="0" xfId="1" applyFont="1">
      <alignment vertical="center"/>
    </xf>
    <xf numFmtId="0" fontId="0" fillId="0" borderId="0" xfId="0" applyFont="1">
      <alignment vertical="center"/>
    </xf>
    <xf numFmtId="0" fontId="0" fillId="0" borderId="0" xfId="0" applyFont="1" applyBorder="1">
      <alignment vertical="center"/>
    </xf>
    <xf numFmtId="176" fontId="0" fillId="0" borderId="0" xfId="0" applyNumberFormat="1" applyFont="1">
      <alignment vertical="center"/>
    </xf>
    <xf numFmtId="176" fontId="0" fillId="0" borderId="15" xfId="0" applyNumberFormat="1" applyFont="1" applyBorder="1">
      <alignment vertical="center"/>
    </xf>
    <xf numFmtId="177" fontId="0" fillId="0" borderId="15" xfId="0" applyNumberFormat="1" applyFont="1" applyBorder="1">
      <alignment vertical="center"/>
    </xf>
    <xf numFmtId="0" fontId="0" fillId="0" borderId="15" xfId="0" applyFont="1" applyBorder="1">
      <alignment vertical="center"/>
    </xf>
    <xf numFmtId="0" fontId="0" fillId="0" borderId="15" xfId="0" applyFont="1" applyBorder="1" applyAlignment="1">
      <alignment horizontal="center" vertical="center" wrapText="1"/>
    </xf>
    <xf numFmtId="0" fontId="0" fillId="0" borderId="3" xfId="0" applyFont="1" applyFill="1" applyBorder="1" applyAlignment="1">
      <alignment vertical="center" wrapText="1"/>
    </xf>
    <xf numFmtId="176" fontId="0" fillId="2" borderId="15"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15" xfId="0" applyNumberFormat="1" applyFont="1" applyBorder="1" applyAlignment="1">
      <alignment horizontal="right" vertical="center"/>
    </xf>
    <xf numFmtId="0" fontId="0" fillId="0" borderId="15" xfId="0" applyFont="1" applyFill="1" applyBorder="1" applyAlignment="1">
      <alignment vertical="center" wrapText="1"/>
    </xf>
    <xf numFmtId="176" fontId="0" fillId="0" borderId="10" xfId="0" applyNumberFormat="1" applyFont="1" applyBorder="1" applyAlignment="1">
      <alignment horizontal="right" vertical="center"/>
    </xf>
    <xf numFmtId="0" fontId="0" fillId="0" borderId="15" xfId="0" applyFont="1" applyBorder="1" applyAlignment="1">
      <alignment vertical="center" shrinkToFit="1"/>
    </xf>
    <xf numFmtId="0" fontId="0" fillId="0" borderId="3" xfId="0" applyFont="1" applyFill="1" applyBorder="1" applyAlignment="1">
      <alignment vertical="center" shrinkToFit="1"/>
    </xf>
    <xf numFmtId="184" fontId="0" fillId="0" borderId="0" xfId="1" applyNumberFormat="1" applyFont="1">
      <alignment vertical="center"/>
    </xf>
    <xf numFmtId="0" fontId="22" fillId="0" borderId="0" xfId="0" applyFont="1">
      <alignment vertical="center"/>
    </xf>
    <xf numFmtId="0" fontId="2" fillId="0" borderId="0" xfId="0" applyFont="1" applyFill="1" applyBorder="1" applyAlignment="1">
      <alignment horizontal="left" vertical="center"/>
    </xf>
    <xf numFmtId="0" fontId="0" fillId="0" borderId="0" xfId="0" applyFont="1" applyFill="1" applyBorder="1" applyAlignment="1">
      <alignment vertical="center"/>
    </xf>
    <xf numFmtId="0" fontId="11" fillId="0" borderId="0" xfId="0" applyFont="1" applyFill="1" applyBorder="1" applyAlignment="1">
      <alignment horizontal="right" vertical="center"/>
    </xf>
    <xf numFmtId="0" fontId="0" fillId="0" borderId="15" xfId="0" applyFont="1" applyBorder="1" applyAlignment="1">
      <alignment horizontal="left" vertical="center"/>
    </xf>
    <xf numFmtId="176" fontId="23" fillId="0" borderId="17" xfId="0" applyNumberFormat="1" applyFont="1" applyBorder="1">
      <alignment vertical="center"/>
    </xf>
    <xf numFmtId="176" fontId="0" fillId="0" borderId="17" xfId="0" applyNumberFormat="1" applyFont="1" applyFill="1" applyBorder="1">
      <alignment vertical="center"/>
    </xf>
    <xf numFmtId="0" fontId="0" fillId="0" borderId="15" xfId="0" applyFont="1" applyBorder="1" applyAlignment="1">
      <alignment horizontal="left" vertical="center" wrapText="1"/>
    </xf>
    <xf numFmtId="176" fontId="0" fillId="0" borderId="15" xfId="0" applyNumberFormat="1" applyFont="1" applyFill="1" applyBorder="1">
      <alignment vertical="center"/>
    </xf>
    <xf numFmtId="0" fontId="0" fillId="0" borderId="16" xfId="0" applyFont="1" applyBorder="1" applyAlignment="1">
      <alignment horizontal="left" vertical="center"/>
    </xf>
    <xf numFmtId="176" fontId="0" fillId="0" borderId="16" xfId="0" applyNumberFormat="1" applyFont="1" applyFill="1" applyBorder="1">
      <alignment vertical="center"/>
    </xf>
    <xf numFmtId="0" fontId="0" fillId="0" borderId="16" xfId="0" applyFont="1" applyBorder="1" applyAlignment="1">
      <alignment horizontal="center" vertical="center"/>
    </xf>
    <xf numFmtId="0" fontId="0" fillId="0" borderId="0" xfId="0" applyFont="1" applyAlignment="1">
      <alignment vertical="center"/>
    </xf>
    <xf numFmtId="0" fontId="11" fillId="0" borderId="0" xfId="0" applyFont="1" applyBorder="1" applyAlignment="1">
      <alignment horizontal="right" vertical="center"/>
    </xf>
    <xf numFmtId="176" fontId="0" fillId="0" borderId="10" xfId="0" applyNumberFormat="1" applyFont="1" applyBorder="1">
      <alignment vertical="center"/>
    </xf>
    <xf numFmtId="176" fontId="0" fillId="0" borderId="16" xfId="0" applyNumberFormat="1" applyFont="1" applyBorder="1">
      <alignment vertical="center"/>
    </xf>
    <xf numFmtId="0" fontId="11" fillId="0" borderId="0" xfId="0" applyFont="1" applyBorder="1">
      <alignment vertical="center"/>
    </xf>
    <xf numFmtId="0" fontId="15" fillId="2" borderId="19"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1" fillId="0" borderId="15" xfId="0" applyFont="1" applyBorder="1" applyAlignment="1">
      <alignment vertical="center"/>
    </xf>
    <xf numFmtId="176" fontId="21" fillId="0" borderId="15" xfId="0" applyNumberFormat="1" applyFont="1" applyBorder="1" applyAlignment="1">
      <alignment vertical="center" shrinkToFit="1"/>
    </xf>
    <xf numFmtId="176" fontId="21" fillId="0" borderId="21" xfId="0" applyNumberFormat="1" applyFont="1" applyBorder="1" applyAlignment="1">
      <alignment vertical="center" shrinkToFit="1"/>
    </xf>
    <xf numFmtId="176" fontId="21" fillId="0" borderId="13" xfId="0" applyNumberFormat="1" applyFont="1" applyBorder="1" applyAlignment="1">
      <alignment vertical="center" shrinkToFit="1"/>
    </xf>
    <xf numFmtId="176" fontId="21" fillId="0" borderId="21" xfId="0" applyNumberFormat="1" applyFont="1" applyBorder="1">
      <alignment vertical="center"/>
    </xf>
    <xf numFmtId="0" fontId="11" fillId="0" borderId="0" xfId="0" applyFont="1" applyAlignment="1">
      <alignment horizontal="right" vertical="center"/>
    </xf>
    <xf numFmtId="0" fontId="2" fillId="0" borderId="0" xfId="0" applyFont="1" applyBorder="1" applyAlignment="1">
      <alignment horizontal="left" vertical="center"/>
    </xf>
    <xf numFmtId="0" fontId="11" fillId="0" borderId="5" xfId="0" applyFont="1" applyBorder="1" applyAlignment="1">
      <alignment horizontal="right" vertical="center"/>
    </xf>
    <xf numFmtId="183" fontId="24" fillId="0" borderId="28" xfId="14" applyNumberFormat="1" applyFont="1" applyFill="1" applyBorder="1" applyAlignment="1">
      <alignment vertical="center" wrapText="1" shrinkToFit="1"/>
    </xf>
    <xf numFmtId="38" fontId="23" fillId="0" borderId="28" xfId="1" applyFont="1" applyFill="1" applyBorder="1" applyAlignment="1">
      <alignment vertical="center" wrapText="1"/>
    </xf>
    <xf numFmtId="183" fontId="24" fillId="0" borderId="10" xfId="14" applyNumberFormat="1" applyFont="1" applyFill="1" applyBorder="1" applyAlignment="1">
      <alignment vertical="center" wrapText="1" shrinkToFit="1"/>
    </xf>
    <xf numFmtId="38" fontId="23" fillId="0" borderId="15" xfId="1" applyFont="1" applyFill="1" applyBorder="1" applyAlignment="1">
      <alignmen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38" fontId="11" fillId="0" borderId="6" xfId="1" applyFont="1" applyBorder="1">
      <alignment vertical="center"/>
    </xf>
    <xf numFmtId="0" fontId="11" fillId="0" borderId="8" xfId="0" applyFont="1" applyBorder="1" applyAlignment="1">
      <alignment vertical="center"/>
    </xf>
    <xf numFmtId="183" fontId="24" fillId="0" borderId="15" xfId="14" applyNumberFormat="1" applyFont="1" applyFill="1" applyBorder="1" applyAlignment="1">
      <alignment vertical="center" wrapText="1"/>
    </xf>
    <xf numFmtId="38" fontId="24" fillId="0" borderId="15" xfId="1" applyFont="1" applyFill="1" applyBorder="1" applyAlignment="1">
      <alignment vertical="center" shrinkToFit="1"/>
    </xf>
    <xf numFmtId="183" fontId="0" fillId="0" borderId="15" xfId="14" applyNumberFormat="1" applyFont="1" applyFill="1" applyBorder="1" applyAlignment="1">
      <alignment vertical="center" wrapText="1"/>
    </xf>
    <xf numFmtId="183" fontId="24" fillId="0" borderId="15" xfId="14" applyNumberFormat="1" applyFont="1" applyFill="1" applyBorder="1" applyAlignment="1">
      <alignment vertical="center" shrinkToFit="1"/>
    </xf>
    <xf numFmtId="0" fontId="24" fillId="0" borderId="15" xfId="14" applyNumberFormat="1" applyFont="1" applyFill="1" applyBorder="1" applyAlignment="1">
      <alignment vertical="center" wrapText="1"/>
    </xf>
    <xf numFmtId="0" fontId="11" fillId="0" borderId="5" xfId="0" applyFont="1" applyBorder="1" applyAlignment="1">
      <alignment horizontal="center" vertical="center"/>
    </xf>
    <xf numFmtId="38" fontId="11" fillId="0" borderId="13" xfId="1" applyFont="1" applyBorder="1">
      <alignment vertical="center"/>
    </xf>
    <xf numFmtId="38" fontId="0" fillId="0" borderId="15" xfId="1" applyFont="1" applyBorder="1">
      <alignment vertical="center"/>
    </xf>
    <xf numFmtId="0" fontId="0" fillId="0" borderId="15" xfId="2" applyFont="1" applyBorder="1" applyAlignment="1">
      <alignment horizontal="center" vertical="center" wrapText="1"/>
    </xf>
    <xf numFmtId="0" fontId="0" fillId="0" borderId="15" xfId="2" applyFont="1" applyBorder="1">
      <alignment vertical="center"/>
    </xf>
    <xf numFmtId="0" fontId="0" fillId="0" borderId="15" xfId="2" applyFont="1" applyBorder="1" applyAlignment="1">
      <alignment horizontal="center" vertical="center"/>
    </xf>
    <xf numFmtId="38" fontId="0" fillId="0" borderId="15" xfId="2" applyNumberFormat="1" applyFont="1" applyBorder="1">
      <alignment vertical="center"/>
    </xf>
    <xf numFmtId="38" fontId="7" fillId="0" borderId="0" xfId="1" applyFont="1">
      <alignment vertical="center"/>
    </xf>
    <xf numFmtId="184" fontId="7" fillId="0" borderId="0" xfId="1" applyNumberFormat="1" applyFont="1">
      <alignment vertical="center"/>
    </xf>
    <xf numFmtId="38" fontId="23" fillId="0" borderId="10" xfId="1" applyFont="1" applyFill="1" applyBorder="1" applyAlignment="1">
      <alignment vertical="center" wrapText="1"/>
    </xf>
    <xf numFmtId="0" fontId="0" fillId="0" borderId="29" xfId="0" applyFont="1" applyBorder="1" applyAlignment="1">
      <alignment vertical="center" wrapText="1"/>
    </xf>
    <xf numFmtId="176" fontId="0" fillId="0" borderId="29" xfId="0" applyNumberFormat="1" applyFont="1" applyBorder="1">
      <alignment vertical="center"/>
    </xf>
    <xf numFmtId="176" fontId="0" fillId="0" borderId="29" xfId="0" applyNumberFormat="1" applyFont="1" applyBorder="1" applyAlignment="1">
      <alignment horizontal="right" vertical="center"/>
    </xf>
    <xf numFmtId="176" fontId="0" fillId="0" borderId="10" xfId="0" applyNumberFormat="1" applyFont="1" applyFill="1" applyBorder="1">
      <alignment vertical="center"/>
    </xf>
    <xf numFmtId="176" fontId="0" fillId="0" borderId="9" xfId="0" applyNumberFormat="1" applyFont="1" applyFill="1" applyBorder="1">
      <alignment vertical="center"/>
    </xf>
    <xf numFmtId="176" fontId="0" fillId="0" borderId="16" xfId="0" applyNumberFormat="1" applyFont="1" applyFill="1" applyBorder="1" applyAlignment="1">
      <alignment horizontal="right" vertical="center"/>
    </xf>
    <xf numFmtId="176" fontId="0" fillId="0" borderId="9" xfId="0" applyNumberFormat="1" applyFont="1" applyFill="1" applyBorder="1" applyAlignment="1">
      <alignment horizontal="right" vertical="center"/>
    </xf>
    <xf numFmtId="0" fontId="25" fillId="0" borderId="0" xfId="0" applyFont="1" applyBorder="1" applyAlignment="1">
      <alignment horizontal="right" vertical="center"/>
    </xf>
    <xf numFmtId="176" fontId="0" fillId="0" borderId="10" xfId="0" applyNumberFormat="1" applyFont="1" applyFill="1" applyBorder="1" applyAlignment="1">
      <alignment horizontal="right" vertical="center"/>
    </xf>
    <xf numFmtId="176" fontId="0" fillId="0" borderId="18" xfId="0" applyNumberFormat="1" applyFont="1" applyFill="1" applyBorder="1">
      <alignment vertical="center"/>
    </xf>
    <xf numFmtId="182" fontId="21" fillId="0" borderId="13" xfId="1" applyNumberFormat="1" applyFont="1" applyFill="1" applyBorder="1">
      <alignment vertical="center"/>
    </xf>
    <xf numFmtId="182" fontId="21" fillId="0" borderId="6" xfId="1" applyNumberFormat="1" applyFont="1" applyFill="1" applyBorder="1">
      <alignment vertical="center"/>
    </xf>
    <xf numFmtId="0" fontId="21" fillId="0" borderId="15" xfId="0" applyFont="1" applyFill="1" applyBorder="1" applyAlignment="1">
      <alignment horizontal="center" vertical="center"/>
    </xf>
    <xf numFmtId="0" fontId="21" fillId="0" borderId="6" xfId="0" applyFont="1" applyFill="1" applyBorder="1" applyAlignment="1">
      <alignment horizontal="left" vertical="center"/>
    </xf>
    <xf numFmtId="0" fontId="21" fillId="0" borderId="6" xfId="0" applyFont="1" applyFill="1" applyBorder="1" applyAlignment="1">
      <alignment horizontal="center" vertical="center"/>
    </xf>
    <xf numFmtId="0" fontId="0" fillId="0" borderId="16" xfId="0" applyFont="1" applyBorder="1" applyAlignment="1">
      <alignment horizontal="left" vertical="center" wrapText="1"/>
    </xf>
    <xf numFmtId="176" fontId="0" fillId="0" borderId="17" xfId="0" applyNumberFormat="1" applyFont="1" applyBorder="1">
      <alignment vertical="center"/>
    </xf>
    <xf numFmtId="176" fontId="7" fillId="0" borderId="0" xfId="0" applyNumberFormat="1" applyFont="1" applyBorder="1">
      <alignment vertical="center"/>
    </xf>
    <xf numFmtId="0" fontId="0" fillId="0" borderId="15" xfId="0" applyFont="1" applyBorder="1" applyAlignment="1">
      <alignment horizontal="center" vertical="center"/>
    </xf>
    <xf numFmtId="0" fontId="0" fillId="2" borderId="1" xfId="0" applyFont="1" applyFill="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horizontal="center" vertical="center"/>
    </xf>
    <xf numFmtId="0" fontId="1" fillId="2" borderId="7" xfId="0" applyFont="1" applyFill="1" applyBorder="1" applyAlignment="1">
      <alignment horizontal="center" vertical="center"/>
    </xf>
    <xf numFmtId="0" fontId="1" fillId="2" borderId="20" xfId="0" applyFont="1" applyFill="1" applyBorder="1" applyAlignment="1">
      <alignment horizontal="center" vertical="center"/>
    </xf>
    <xf numFmtId="0" fontId="1" fillId="0" borderId="0" xfId="0" applyFont="1" applyBorder="1" applyAlignment="1">
      <alignment horizontal="right"/>
    </xf>
    <xf numFmtId="0" fontId="1" fillId="0" borderId="0" xfId="0" applyFont="1" applyBorder="1">
      <alignment vertical="center"/>
    </xf>
    <xf numFmtId="0" fontId="1" fillId="0" borderId="0" xfId="0" applyFont="1">
      <alignment vertical="center"/>
    </xf>
    <xf numFmtId="0" fontId="1" fillId="0" borderId="0" xfId="0" applyFont="1" applyAlignment="1">
      <alignment vertical="center"/>
    </xf>
    <xf numFmtId="0" fontId="24" fillId="0" borderId="5" xfId="14" applyNumberFormat="1" applyFont="1" applyFill="1" applyBorder="1" applyAlignment="1">
      <alignment vertical="center" wrapText="1"/>
    </xf>
    <xf numFmtId="38" fontId="24" fillId="0" borderId="6" xfId="1" applyFont="1" applyFill="1" applyBorder="1" applyAlignment="1">
      <alignment vertical="center" shrinkToFit="1"/>
    </xf>
    <xf numFmtId="185" fontId="0" fillId="0" borderId="0" xfId="1" applyNumberFormat="1" applyFont="1">
      <alignment vertical="center"/>
    </xf>
    <xf numFmtId="186" fontId="0" fillId="0" borderId="0" xfId="1" applyNumberFormat="1" applyFont="1">
      <alignment vertical="center"/>
    </xf>
    <xf numFmtId="38" fontId="9" fillId="0" borderId="0" xfId="0" applyNumberFormat="1" applyFont="1">
      <alignment vertical="center"/>
    </xf>
    <xf numFmtId="1" fontId="9" fillId="0" borderId="0" xfId="0" applyNumberFormat="1" applyFont="1">
      <alignment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wrapText="1"/>
    </xf>
    <xf numFmtId="0" fontId="21" fillId="0" borderId="13" xfId="0" applyFont="1" applyFill="1" applyBorder="1" applyAlignment="1">
      <alignment horizontal="center" vertical="center"/>
    </xf>
    <xf numFmtId="0" fontId="29" fillId="0" borderId="0" xfId="0" applyFont="1" applyBorder="1" applyAlignment="1">
      <alignment horizontal="center" vertical="center"/>
    </xf>
    <xf numFmtId="0" fontId="27" fillId="0" borderId="5" xfId="0" applyFont="1" applyBorder="1" applyAlignment="1">
      <alignment vertical="center"/>
    </xf>
    <xf numFmtId="0" fontId="30" fillId="0" borderId="5" xfId="0" applyFont="1" applyBorder="1" applyAlignment="1">
      <alignment vertical="center"/>
    </xf>
    <xf numFmtId="0" fontId="30" fillId="0" borderId="0" xfId="0" applyFont="1" applyBorder="1" applyAlignment="1">
      <alignment horizontal="center" vertical="center"/>
    </xf>
    <xf numFmtId="0" fontId="8" fillId="0" borderId="0" xfId="0" applyFont="1" applyBorder="1" applyAlignment="1">
      <alignment vertical="center"/>
    </xf>
    <xf numFmtId="0" fontId="7" fillId="0" borderId="0" xfId="0" applyFont="1" applyBorder="1" applyAlignment="1">
      <alignment horizontal="right" vertical="center"/>
    </xf>
    <xf numFmtId="0" fontId="0" fillId="0" borderId="0" xfId="0" applyFont="1" applyBorder="1" applyAlignment="1">
      <alignment horizontal="right" vertical="center"/>
    </xf>
    <xf numFmtId="177" fontId="0" fillId="2" borderId="15" xfId="15" applyNumberFormat="1" applyFont="1" applyFill="1" applyBorder="1" applyAlignment="1">
      <alignment horizontal="right" vertical="center"/>
    </xf>
    <xf numFmtId="177" fontId="0" fillId="0" borderId="15" xfId="15" applyNumberFormat="1" applyFont="1" applyFill="1" applyBorder="1" applyAlignment="1">
      <alignment horizontal="right" vertical="center"/>
    </xf>
    <xf numFmtId="0" fontId="21" fillId="0" borderId="0" xfId="0" applyFont="1" applyBorder="1" applyAlignment="1">
      <alignment horizontal="center" vertical="center"/>
    </xf>
    <xf numFmtId="0" fontId="21" fillId="0" borderId="0" xfId="0" applyFont="1" applyBorder="1" applyAlignment="1">
      <alignment horizontal="right" vertical="center"/>
    </xf>
    <xf numFmtId="0" fontId="21" fillId="0" borderId="0" xfId="0" applyFont="1" applyBorder="1" applyAlignment="1">
      <alignment horizontal="left" vertical="center"/>
    </xf>
    <xf numFmtId="0" fontId="31" fillId="0" borderId="11" xfId="0" applyFont="1" applyBorder="1">
      <alignment vertical="center"/>
    </xf>
    <xf numFmtId="0" fontId="21" fillId="0" borderId="11" xfId="0" applyFont="1" applyBorder="1" applyAlignment="1">
      <alignment horizontal="left" vertical="center"/>
    </xf>
    <xf numFmtId="0" fontId="25" fillId="0" borderId="1" xfId="0" applyFont="1" applyFill="1" applyBorder="1" applyAlignment="1">
      <alignment horizontal="center" vertical="center"/>
    </xf>
    <xf numFmtId="38" fontId="25" fillId="0" borderId="1" xfId="1" applyFont="1" applyFill="1" applyBorder="1" applyAlignment="1">
      <alignment horizontal="center" vertical="center"/>
    </xf>
    <xf numFmtId="0" fontId="9" fillId="0" borderId="0" xfId="2" applyFont="1" applyFill="1" applyBorder="1" applyAlignment="1">
      <alignment horizontal="left" vertical="center"/>
    </xf>
    <xf numFmtId="0" fontId="7" fillId="0" borderId="0" xfId="2" applyFont="1" applyFill="1" applyBorder="1" applyAlignment="1">
      <alignment horizontal="center" vertical="center"/>
    </xf>
    <xf numFmtId="0" fontId="7" fillId="0" borderId="0" xfId="2" applyFont="1" applyFill="1" applyBorder="1" applyAlignment="1">
      <alignment horizontal="center" vertical="center" wrapText="1"/>
    </xf>
    <xf numFmtId="0" fontId="25" fillId="0" borderId="0" xfId="0" applyFont="1" applyFill="1" applyBorder="1" applyAlignment="1">
      <alignment horizontal="center" vertical="center"/>
    </xf>
    <xf numFmtId="0" fontId="0" fillId="0" borderId="0" xfId="0" applyFont="1" applyFill="1">
      <alignment vertical="center"/>
    </xf>
    <xf numFmtId="0" fontId="0" fillId="0" borderId="0" xfId="0" applyFont="1" applyFill="1" applyBorder="1">
      <alignment vertical="center"/>
    </xf>
    <xf numFmtId="0" fontId="7" fillId="0" borderId="0" xfId="2" applyFont="1" applyFill="1" applyBorder="1" applyAlignment="1">
      <alignment horizontal="left" vertical="center"/>
    </xf>
    <xf numFmtId="0" fontId="7" fillId="0" borderId="0" xfId="2" applyFont="1" applyFill="1" applyBorder="1">
      <alignment vertical="center"/>
    </xf>
    <xf numFmtId="0" fontId="6" fillId="0" borderId="5" xfId="2" applyFont="1" applyFill="1" applyBorder="1" applyAlignment="1">
      <alignment vertical="center"/>
    </xf>
    <xf numFmtId="0" fontId="8" fillId="0" borderId="5" xfId="2" applyFont="1" applyFill="1" applyBorder="1" applyAlignment="1">
      <alignment vertical="center"/>
    </xf>
    <xf numFmtId="0" fontId="25" fillId="0" borderId="0" xfId="0" applyFont="1" applyFill="1" applyBorder="1" applyAlignment="1">
      <alignment horizontal="right" vertical="center"/>
    </xf>
    <xf numFmtId="176" fontId="7" fillId="0" borderId="15" xfId="2" applyNumberFormat="1" applyFont="1" applyFill="1" applyBorder="1" applyAlignment="1">
      <alignment vertical="center" wrapText="1"/>
    </xf>
    <xf numFmtId="176" fontId="7" fillId="0" borderId="15" xfId="2" applyNumberFormat="1" applyFont="1" applyFill="1" applyBorder="1" applyAlignment="1">
      <alignment vertical="center"/>
    </xf>
    <xf numFmtId="176" fontId="0" fillId="0" borderId="0" xfId="0" applyNumberFormat="1" applyFont="1" applyFill="1" applyBorder="1">
      <alignment vertical="center"/>
    </xf>
    <xf numFmtId="176" fontId="0" fillId="0" borderId="0" xfId="0" applyNumberFormat="1" applyFont="1" applyFill="1">
      <alignment vertical="center"/>
    </xf>
    <xf numFmtId="0" fontId="0" fillId="0" borderId="0" xfId="0" applyFont="1" applyFill="1" applyAlignment="1">
      <alignment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0" fontId="21" fillId="0" borderId="0" xfId="0" applyFont="1" applyFill="1" applyBorder="1" applyAlignment="1">
      <alignment horizontal="left" vertical="center"/>
    </xf>
    <xf numFmtId="0" fontId="0" fillId="0" borderId="15" xfId="0" applyFont="1" applyFill="1" applyBorder="1" applyAlignment="1">
      <alignment horizontal="center" vertical="center" wrapText="1"/>
    </xf>
    <xf numFmtId="0" fontId="0" fillId="0" borderId="16" xfId="0" applyFont="1" applyFill="1" applyBorder="1">
      <alignment vertical="center"/>
    </xf>
    <xf numFmtId="0" fontId="0" fillId="0" borderId="10" xfId="0" applyFont="1" applyFill="1" applyBorder="1">
      <alignment vertical="center"/>
    </xf>
    <xf numFmtId="0" fontId="0" fillId="0" borderId="9" xfId="0" applyFont="1" applyFill="1" applyBorder="1">
      <alignment vertical="center"/>
    </xf>
    <xf numFmtId="0" fontId="0" fillId="0" borderId="18" xfId="0" applyFont="1" applyFill="1" applyBorder="1" applyAlignment="1">
      <alignment horizontal="center" vertical="center"/>
    </xf>
    <xf numFmtId="176" fontId="0" fillId="0" borderId="18" xfId="0" applyNumberFormat="1" applyFont="1" applyFill="1" applyBorder="1" applyAlignment="1">
      <alignment horizontal="right" vertical="center"/>
    </xf>
    <xf numFmtId="0" fontId="0" fillId="0" borderId="15" xfId="0" applyFont="1" applyFill="1" applyBorder="1">
      <alignment vertical="center"/>
    </xf>
    <xf numFmtId="0" fontId="0" fillId="0" borderId="10" xfId="0" applyFont="1" applyFill="1" applyBorder="1" applyAlignment="1">
      <alignment horizontal="center" vertical="center"/>
    </xf>
    <xf numFmtId="0" fontId="21" fillId="0" borderId="0" xfId="0" applyFont="1" applyFill="1" applyBorder="1">
      <alignment vertical="center"/>
    </xf>
    <xf numFmtId="0" fontId="21" fillId="0" borderId="5" xfId="0" applyFont="1" applyFill="1" applyBorder="1" applyAlignment="1">
      <alignment horizontal="right" vertical="center"/>
    </xf>
    <xf numFmtId="38" fontId="0" fillId="0" borderId="15" xfId="1" applyFont="1" applyFill="1" applyBorder="1">
      <alignment vertical="center"/>
    </xf>
    <xf numFmtId="182" fontId="0" fillId="0" borderId="15" xfId="1" applyNumberFormat="1" applyFont="1" applyFill="1" applyBorder="1">
      <alignment vertical="center"/>
    </xf>
    <xf numFmtId="0" fontId="9" fillId="0" borderId="0" xfId="0" applyFont="1" applyFill="1">
      <alignment vertical="center"/>
    </xf>
    <xf numFmtId="0" fontId="0" fillId="0" borderId="15" xfId="0" applyFont="1" applyFill="1" applyBorder="1" applyAlignment="1">
      <alignment horizontal="center" vertical="center"/>
    </xf>
    <xf numFmtId="0" fontId="32" fillId="0" borderId="15" xfId="14" applyNumberFormat="1" applyFont="1" applyFill="1" applyBorder="1" applyAlignment="1">
      <alignment vertical="center" wrapText="1"/>
    </xf>
    <xf numFmtId="0" fontId="33" fillId="0" borderId="15" xfId="14" applyNumberFormat="1" applyFont="1" applyFill="1" applyBorder="1" applyAlignment="1">
      <alignment vertical="center" wrapText="1"/>
    </xf>
    <xf numFmtId="176" fontId="7" fillId="0" borderId="3" xfId="2" applyNumberFormat="1" applyFont="1" applyFill="1" applyBorder="1" applyAlignment="1">
      <alignment vertical="center" wrapText="1"/>
    </xf>
    <xf numFmtId="176" fontId="7" fillId="0" borderId="13" xfId="2" applyNumberFormat="1" applyFont="1" applyFill="1" applyBorder="1" applyAlignment="1">
      <alignment vertical="center" wrapText="1"/>
    </xf>
    <xf numFmtId="0" fontId="7" fillId="0" borderId="15" xfId="2" applyFont="1" applyFill="1" applyBorder="1" applyAlignment="1">
      <alignment horizontal="center" vertical="center"/>
    </xf>
    <xf numFmtId="0" fontId="25" fillId="0" borderId="3" xfId="0" applyFont="1" applyFill="1" applyBorder="1" applyAlignment="1">
      <alignment horizontal="left" vertical="center"/>
    </xf>
    <xf numFmtId="0" fontId="25" fillId="0" borderId="13" xfId="0" applyFont="1" applyFill="1" applyBorder="1" applyAlignment="1">
      <alignment horizontal="left" vertical="center"/>
    </xf>
    <xf numFmtId="176" fontId="7" fillId="0" borderId="3" xfId="2" applyNumberFormat="1" applyFont="1" applyFill="1" applyBorder="1" applyAlignment="1">
      <alignment vertical="center"/>
    </xf>
    <xf numFmtId="176" fontId="7" fillId="0" borderId="13" xfId="2" applyNumberFormat="1" applyFont="1" applyFill="1" applyBorder="1" applyAlignment="1">
      <alignment vertical="center"/>
    </xf>
    <xf numFmtId="0" fontId="7" fillId="0" borderId="15" xfId="2" applyFont="1" applyFill="1" applyBorder="1" applyAlignment="1">
      <alignment horizontal="left" vertical="center" wrapText="1"/>
    </xf>
    <xf numFmtId="0" fontId="7" fillId="0" borderId="15" xfId="2" applyFont="1" applyFill="1" applyBorder="1" applyAlignment="1">
      <alignment horizontal="left" vertical="center"/>
    </xf>
    <xf numFmtId="0" fontId="7" fillId="0" borderId="3" xfId="2" applyFont="1" applyFill="1" applyBorder="1" applyAlignment="1">
      <alignment horizontal="left" vertical="center"/>
    </xf>
    <xf numFmtId="0" fontId="7" fillId="0" borderId="13" xfId="2" applyFont="1" applyFill="1" applyBorder="1" applyAlignment="1">
      <alignment horizontal="left" vertical="center"/>
    </xf>
    <xf numFmtId="176" fontId="25" fillId="0" borderId="3" xfId="0" applyNumberFormat="1" applyFont="1" applyFill="1" applyBorder="1" applyAlignment="1">
      <alignment vertical="center"/>
    </xf>
    <xf numFmtId="176" fontId="25" fillId="0" borderId="13" xfId="0" applyNumberFormat="1" applyFont="1" applyFill="1" applyBorder="1" applyAlignment="1">
      <alignment vertical="center"/>
    </xf>
    <xf numFmtId="0" fontId="7" fillId="0" borderId="12"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16" xfId="2" applyFont="1" applyFill="1" applyBorder="1" applyAlignment="1">
      <alignment horizontal="center" vertical="center" wrapText="1"/>
    </xf>
    <xf numFmtId="0" fontId="7" fillId="0" borderId="10" xfId="2" applyFont="1" applyFill="1" applyBorder="1" applyAlignment="1">
      <alignment horizontal="center" vertical="center" wrapText="1"/>
    </xf>
    <xf numFmtId="0" fontId="7" fillId="0" borderId="3" xfId="2" applyFont="1" applyFill="1" applyBorder="1" applyAlignment="1">
      <alignment horizontal="left" vertical="center" wrapText="1"/>
    </xf>
    <xf numFmtId="0" fontId="7" fillId="0" borderId="13" xfId="2" applyFont="1" applyFill="1" applyBorder="1" applyAlignment="1">
      <alignment horizontal="left" vertical="center" wrapText="1"/>
    </xf>
    <xf numFmtId="0" fontId="7" fillId="0" borderId="15" xfId="2" applyFont="1" applyFill="1" applyBorder="1" applyAlignment="1">
      <alignment horizontal="center" vertical="center" wrapText="1"/>
    </xf>
    <xf numFmtId="0" fontId="7" fillId="0" borderId="3" xfId="2" applyFont="1" applyFill="1" applyBorder="1" applyAlignment="1">
      <alignment horizontal="center" vertical="center"/>
    </xf>
    <xf numFmtId="0" fontId="7" fillId="0" borderId="13" xfId="2" applyFont="1" applyFill="1" applyBorder="1" applyAlignment="1">
      <alignment horizontal="center" vertical="center"/>
    </xf>
    <xf numFmtId="0" fontId="25" fillId="0" borderId="15" xfId="0" applyFont="1" applyFill="1" applyBorder="1" applyAlignment="1">
      <alignment horizontal="lef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left" vertical="center"/>
    </xf>
    <xf numFmtId="0" fontId="0" fillId="0" borderId="0" xfId="0" applyFont="1" applyBorder="1" applyAlignment="1">
      <alignment horizontal="right" vertical="center"/>
    </xf>
    <xf numFmtId="0" fontId="7" fillId="0" borderId="3" xfId="2" applyFont="1" applyFill="1" applyBorder="1" applyAlignment="1">
      <alignment horizontal="center" vertical="center" wrapText="1"/>
    </xf>
    <xf numFmtId="0" fontId="7" fillId="0" borderId="13" xfId="2"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5" xfId="0" applyFont="1" applyFill="1" applyBorder="1" applyAlignment="1">
      <alignment horizontal="center" vertical="center"/>
    </xf>
    <xf numFmtId="0" fontId="0" fillId="2" borderId="16"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3" xfId="0"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 fillId="2" borderId="10" xfId="0" applyFont="1" applyFill="1" applyBorder="1" applyAlignment="1">
      <alignment horizontal="center" vertical="center"/>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 fillId="2" borderId="6" xfId="0" applyFont="1" applyFill="1" applyBorder="1" applyAlignment="1">
      <alignment horizontal="center" vertical="center"/>
    </xf>
    <xf numFmtId="0" fontId="17" fillId="2" borderId="1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0" fontId="15"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15" fillId="0" borderId="26" xfId="0" applyFont="1" applyBorder="1" applyAlignment="1">
      <alignment horizontal="center" vertical="center"/>
    </xf>
    <xf numFmtId="0" fontId="15" fillId="0" borderId="2" xfId="0" applyFont="1" applyBorder="1" applyAlignment="1">
      <alignment horizontal="center" vertical="center"/>
    </xf>
    <xf numFmtId="0" fontId="15" fillId="0" borderId="13" xfId="0" applyFont="1" applyBorder="1" applyAlignment="1">
      <alignment horizontal="center" vertical="center"/>
    </xf>
    <xf numFmtId="0" fontId="11" fillId="0" borderId="15" xfId="0" applyFont="1" applyBorder="1" applyAlignment="1">
      <alignment horizontal="center" vertical="center"/>
    </xf>
    <xf numFmtId="0" fontId="11" fillId="2" borderId="12"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1" xfId="0" applyFont="1" applyFill="1" applyBorder="1" applyAlignment="1">
      <alignment horizontal="left" vertical="center"/>
    </xf>
    <xf numFmtId="0" fontId="11" fillId="2" borderId="4" xfId="0" applyFont="1" applyFill="1" applyBorder="1" applyAlignment="1">
      <alignment horizontal="left" vertical="center"/>
    </xf>
    <xf numFmtId="0" fontId="11" fillId="2" borderId="7" xfId="0" applyFont="1" applyFill="1" applyBorder="1" applyAlignment="1">
      <alignment horizontal="left" vertical="center"/>
    </xf>
    <xf numFmtId="0" fontId="11" fillId="2" borderId="6" xfId="0" applyFont="1" applyFill="1" applyBorder="1" applyAlignment="1">
      <alignment horizontal="left"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21" fillId="0" borderId="3"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3" xfId="0" applyFont="1" applyFill="1" applyBorder="1" applyAlignment="1">
      <alignment vertical="center" wrapText="1"/>
    </xf>
    <xf numFmtId="0" fontId="21" fillId="0" borderId="13" xfId="0" applyFont="1" applyFill="1" applyBorder="1" applyAlignment="1">
      <alignment vertical="center" wrapText="1"/>
    </xf>
    <xf numFmtId="0" fontId="21" fillId="0" borderId="15" xfId="0" applyFont="1" applyFill="1" applyBorder="1" applyAlignment="1">
      <alignment vertical="center"/>
    </xf>
    <xf numFmtId="0" fontId="21" fillId="0" borderId="16" xfId="0" applyFont="1" applyFill="1" applyBorder="1" applyAlignment="1">
      <alignment horizontal="center" vertical="center" wrapText="1"/>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11" fillId="0" borderId="0" xfId="0" applyFont="1" applyAlignment="1">
      <alignment horizontal="left" vertical="center"/>
    </xf>
  </cellXfs>
  <cellStyles count="16">
    <cellStyle name="パーセント" xfId="15" builtinId="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１" xfId="3"/>
  </cellStyles>
  <dxfs count="3">
    <dxf>
      <numFmt numFmtId="187" formatCode="\-"/>
    </dxf>
    <dxf>
      <numFmt numFmtId="187" formatCode="\-"/>
    </dxf>
    <dxf>
      <numFmt numFmtId="187" formatCode="\-"/>
    </dxf>
  </dxfs>
  <tableStyles count="0" defaultTableStyle="TableStyleMedium2" defaultPivotStyle="PivotStyleLight16"/>
  <colors>
    <mruColors>
      <color rgb="FF0000FF"/>
      <color rgb="FF66FFFF"/>
      <color rgb="FFCCFFFF"/>
      <color rgb="FFCC3300"/>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xdr:cNvCxnSpPr/>
      </xdr:nvCxnSpPr>
      <xdr:spPr>
        <a:xfrm>
          <a:off x="6858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xdr:cNvCxnSpPr/>
      </xdr:nvCxnSpPr>
      <xdr:spPr>
        <a:xfrm>
          <a:off x="1371600" y="514350"/>
          <a:ext cx="0" cy="120015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xdr:cNvCxnSpPr/>
      </xdr:nvCxnSpPr>
      <xdr:spPr>
        <a:xfrm>
          <a:off x="689328" y="1371600"/>
          <a:ext cx="1368072"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4"/>
  <sheetViews>
    <sheetView tabSelected="1" view="pageBreakPreview" zoomScale="80" zoomScaleNormal="100" zoomScaleSheetLayoutView="80" workbookViewId="0">
      <pane xSplit="3" ySplit="5" topLeftCell="D6" activePane="bottomRight" state="frozen"/>
      <selection activeCell="O43" sqref="O43"/>
      <selection pane="topRight" activeCell="O43" sqref="O43"/>
      <selection pane="bottomLeft" activeCell="O43" sqref="O43"/>
      <selection pane="bottomRight" sqref="A1:E1"/>
    </sheetView>
  </sheetViews>
  <sheetFormatPr defaultRowHeight="13.5" x14ac:dyDescent="0.15"/>
  <cols>
    <col min="1" max="1" width="0.875" customWidth="1"/>
    <col min="2" max="2" width="3.75" customWidth="1"/>
    <col min="3" max="3" width="16.75" customWidth="1"/>
    <col min="4" max="17" width="7.125" customWidth="1"/>
    <col min="18" max="18" width="13.625" customWidth="1"/>
    <col min="19" max="19" width="6.5" customWidth="1"/>
  </cols>
  <sheetData>
    <row r="1" spans="1:19" ht="18.75" customHeight="1" x14ac:dyDescent="0.15">
      <c r="A1" s="211" t="s">
        <v>5</v>
      </c>
      <c r="B1" s="212"/>
      <c r="C1" s="212"/>
      <c r="D1" s="212"/>
      <c r="E1" s="212"/>
      <c r="F1" s="30"/>
      <c r="G1" s="30"/>
      <c r="H1" s="30"/>
      <c r="I1" s="30"/>
      <c r="J1" s="30"/>
      <c r="K1" s="30"/>
      <c r="L1" s="30"/>
      <c r="M1" s="30"/>
      <c r="N1" s="30"/>
      <c r="O1" s="30"/>
      <c r="P1" s="30"/>
      <c r="Q1" s="30"/>
      <c r="R1" s="30"/>
      <c r="S1" s="30"/>
    </row>
    <row r="2" spans="1:19" ht="24.75" customHeight="1" x14ac:dyDescent="0.15">
      <c r="A2" s="213" t="s">
        <v>6</v>
      </c>
      <c r="B2" s="213"/>
      <c r="C2" s="213"/>
      <c r="D2" s="213"/>
      <c r="E2" s="213"/>
      <c r="F2" s="213"/>
      <c r="G2" s="213"/>
      <c r="H2" s="213"/>
      <c r="I2" s="213"/>
      <c r="J2" s="213"/>
      <c r="K2" s="213"/>
      <c r="L2" s="213"/>
      <c r="M2" s="213"/>
      <c r="N2" s="213"/>
      <c r="O2" s="213"/>
      <c r="P2" s="213"/>
      <c r="Q2" s="213"/>
      <c r="R2" s="213"/>
      <c r="S2" s="30"/>
    </row>
    <row r="3" spans="1:19" ht="19.5" customHeight="1" x14ac:dyDescent="0.15">
      <c r="A3" s="211" t="s">
        <v>7</v>
      </c>
      <c r="B3" s="212"/>
      <c r="C3" s="212"/>
      <c r="D3" s="212"/>
      <c r="E3" s="212"/>
      <c r="F3" s="212"/>
      <c r="G3" s="212"/>
      <c r="H3" s="135"/>
      <c r="I3" s="135"/>
      <c r="J3" s="135"/>
      <c r="K3" s="135"/>
      <c r="L3" s="135"/>
      <c r="M3" s="135"/>
      <c r="N3" s="135"/>
      <c r="O3" s="135"/>
      <c r="P3" s="135"/>
      <c r="Q3" s="135"/>
      <c r="R3" s="135"/>
      <c r="S3" s="30"/>
    </row>
    <row r="4" spans="1:19" ht="16.5" customHeight="1" x14ac:dyDescent="0.15">
      <c r="A4" s="211" t="s">
        <v>8</v>
      </c>
      <c r="B4" s="212"/>
      <c r="C4" s="212"/>
      <c r="D4" s="212"/>
      <c r="E4" s="212"/>
      <c r="F4" s="212"/>
      <c r="G4" s="212"/>
      <c r="H4" s="212"/>
      <c r="I4" s="212"/>
      <c r="J4" s="212"/>
      <c r="K4" s="212"/>
      <c r="L4" s="212"/>
      <c r="M4" s="212"/>
      <c r="N4" s="212"/>
      <c r="O4" s="212"/>
      <c r="P4" s="212"/>
      <c r="Q4" s="212"/>
      <c r="R4" s="212"/>
      <c r="S4" s="30"/>
    </row>
    <row r="5" spans="1:19" ht="1.5" customHeight="1" x14ac:dyDescent="0.15">
      <c r="A5" s="30"/>
      <c r="B5" s="214"/>
      <c r="C5" s="214"/>
      <c r="D5" s="214"/>
      <c r="E5" s="214"/>
      <c r="F5" s="214"/>
      <c r="G5" s="214"/>
      <c r="H5" s="214"/>
      <c r="I5" s="214"/>
      <c r="J5" s="214"/>
      <c r="K5" s="214"/>
      <c r="L5" s="214"/>
      <c r="M5" s="214"/>
      <c r="N5" s="214"/>
      <c r="O5" s="214"/>
      <c r="P5" s="214"/>
      <c r="Q5" s="214"/>
      <c r="R5" s="214"/>
      <c r="S5" s="30"/>
    </row>
    <row r="6" spans="1:19" ht="20.25" customHeight="1" x14ac:dyDescent="0.15">
      <c r="A6" s="31"/>
      <c r="B6" s="136" t="s">
        <v>9</v>
      </c>
      <c r="C6" s="137"/>
      <c r="D6" s="138"/>
      <c r="E6" s="138"/>
      <c r="F6" s="138"/>
      <c r="G6" s="138"/>
      <c r="H6" s="138"/>
      <c r="I6" s="138"/>
      <c r="J6" s="138"/>
      <c r="K6" s="138"/>
      <c r="L6" s="138"/>
      <c r="M6" s="138"/>
      <c r="N6" s="138"/>
      <c r="O6" s="138"/>
      <c r="P6" s="138"/>
      <c r="Q6" s="104" t="s">
        <v>225</v>
      </c>
      <c r="R6" s="138"/>
      <c r="S6" s="30"/>
    </row>
    <row r="7" spans="1:19" ht="37.5" customHeight="1" x14ac:dyDescent="0.15">
      <c r="A7" s="31"/>
      <c r="B7" s="207" t="s">
        <v>10</v>
      </c>
      <c r="C7" s="207"/>
      <c r="D7" s="215" t="s">
        <v>11</v>
      </c>
      <c r="E7" s="216"/>
      <c r="F7" s="215" t="s">
        <v>12</v>
      </c>
      <c r="G7" s="216"/>
      <c r="H7" s="215" t="s">
        <v>13</v>
      </c>
      <c r="I7" s="216"/>
      <c r="J7" s="215" t="s">
        <v>14</v>
      </c>
      <c r="K7" s="216"/>
      <c r="L7" s="215" t="s">
        <v>15</v>
      </c>
      <c r="M7" s="216"/>
      <c r="N7" s="216" t="s">
        <v>16</v>
      </c>
      <c r="O7" s="207"/>
      <c r="P7" s="217" t="s">
        <v>17</v>
      </c>
      <c r="Q7" s="218"/>
      <c r="R7" s="149"/>
      <c r="S7" s="30"/>
    </row>
    <row r="8" spans="1:19" ht="14.1" customHeight="1" x14ac:dyDescent="0.15">
      <c r="A8" s="31"/>
      <c r="B8" s="193" t="s">
        <v>18</v>
      </c>
      <c r="C8" s="193"/>
      <c r="D8" s="186">
        <f>SUM(D9:E17)</f>
        <v>219833280.37799999</v>
      </c>
      <c r="E8" s="187"/>
      <c r="F8" s="186">
        <f>SUM(F9:G17)</f>
        <v>5335619.6100000003</v>
      </c>
      <c r="G8" s="187"/>
      <c r="H8" s="186">
        <f>SUM(H9:I17)</f>
        <v>1752711.4450000001</v>
      </c>
      <c r="I8" s="187"/>
      <c r="J8" s="186">
        <f>SUM(J9:K17)</f>
        <v>223416188.54299998</v>
      </c>
      <c r="K8" s="187"/>
      <c r="L8" s="186">
        <f t="shared" ref="L8" si="0">SUM(L9:M17)</f>
        <v>69994133.195000008</v>
      </c>
      <c r="M8" s="187"/>
      <c r="N8" s="186">
        <f>SUM(N9:O17)</f>
        <v>2503185.7379999999</v>
      </c>
      <c r="O8" s="187"/>
      <c r="P8" s="186">
        <f>J8-L8</f>
        <v>153422055.34799999</v>
      </c>
      <c r="Q8" s="187"/>
      <c r="R8" s="150"/>
      <c r="S8" s="30"/>
    </row>
    <row r="9" spans="1:19" ht="14.1" customHeight="1" x14ac:dyDescent="0.15">
      <c r="A9" s="31"/>
      <c r="B9" s="193" t="s">
        <v>19</v>
      </c>
      <c r="C9" s="193"/>
      <c r="D9" s="186">
        <v>102493001.00399999</v>
      </c>
      <c r="E9" s="187"/>
      <c r="F9" s="186">
        <v>664934.43799999997</v>
      </c>
      <c r="G9" s="187"/>
      <c r="H9" s="186">
        <v>244722.701</v>
      </c>
      <c r="I9" s="187"/>
      <c r="J9" s="186">
        <f>D9+F9-H9</f>
        <v>102913212.74099998</v>
      </c>
      <c r="K9" s="187"/>
      <c r="L9" s="186">
        <v>0</v>
      </c>
      <c r="M9" s="187"/>
      <c r="N9" s="191">
        <v>0</v>
      </c>
      <c r="O9" s="192"/>
      <c r="P9" s="186">
        <f>J9-L9</f>
        <v>102913212.74099998</v>
      </c>
      <c r="Q9" s="187"/>
      <c r="R9" s="150"/>
      <c r="S9" s="30"/>
    </row>
    <row r="10" spans="1:19" ht="14.1" customHeight="1" x14ac:dyDescent="0.15">
      <c r="A10" s="31"/>
      <c r="B10" s="194" t="s">
        <v>20</v>
      </c>
      <c r="C10" s="194"/>
      <c r="D10" s="191">
        <v>0</v>
      </c>
      <c r="E10" s="192"/>
      <c r="F10" s="191">
        <v>0</v>
      </c>
      <c r="G10" s="192"/>
      <c r="H10" s="191">
        <v>0</v>
      </c>
      <c r="I10" s="192"/>
      <c r="J10" s="186">
        <f t="shared" ref="J10:J22" si="1">D10+F10-H10</f>
        <v>0</v>
      </c>
      <c r="K10" s="187"/>
      <c r="L10" s="191">
        <v>0</v>
      </c>
      <c r="M10" s="192"/>
      <c r="N10" s="191">
        <v>0</v>
      </c>
      <c r="O10" s="192"/>
      <c r="P10" s="186">
        <f t="shared" ref="P10:P22" si="2">J10-L10</f>
        <v>0</v>
      </c>
      <c r="Q10" s="187"/>
      <c r="R10" s="150"/>
      <c r="S10" s="30"/>
    </row>
    <row r="11" spans="1:19" ht="14.1" customHeight="1" x14ac:dyDescent="0.15">
      <c r="A11" s="31"/>
      <c r="B11" s="194" t="s">
        <v>21</v>
      </c>
      <c r="C11" s="194"/>
      <c r="D11" s="186">
        <v>104803877.737</v>
      </c>
      <c r="E11" s="187"/>
      <c r="F11" s="186">
        <v>4379755.4079999998</v>
      </c>
      <c r="G11" s="187"/>
      <c r="H11" s="186">
        <v>835.8</v>
      </c>
      <c r="I11" s="187"/>
      <c r="J11" s="186">
        <f>D11+F11-H11</f>
        <v>109182797.34500001</v>
      </c>
      <c r="K11" s="187"/>
      <c r="L11" s="186">
        <v>62024706.773000002</v>
      </c>
      <c r="M11" s="187"/>
      <c r="N11" s="186">
        <v>2283107.8169999998</v>
      </c>
      <c r="O11" s="187"/>
      <c r="P11" s="186">
        <f>J11-L11</f>
        <v>47158090.572000012</v>
      </c>
      <c r="Q11" s="187"/>
      <c r="R11" s="150"/>
      <c r="S11" s="30"/>
    </row>
    <row r="12" spans="1:19" ht="14.1" customHeight="1" x14ac:dyDescent="0.15">
      <c r="A12" s="31"/>
      <c r="B12" s="193" t="s">
        <v>22</v>
      </c>
      <c r="C12" s="193"/>
      <c r="D12" s="186">
        <v>10883007.653000001</v>
      </c>
      <c r="E12" s="187"/>
      <c r="F12" s="186">
        <v>142715.364</v>
      </c>
      <c r="G12" s="187"/>
      <c r="H12" s="186">
        <v>11671.6</v>
      </c>
      <c r="I12" s="187"/>
      <c r="J12" s="186">
        <f>D12+F12-H12</f>
        <v>11014051.417000001</v>
      </c>
      <c r="K12" s="187"/>
      <c r="L12" s="186">
        <v>7969426.4220000003</v>
      </c>
      <c r="M12" s="187"/>
      <c r="N12" s="186">
        <v>220077.921</v>
      </c>
      <c r="O12" s="187"/>
      <c r="P12" s="186">
        <f>J12-L12</f>
        <v>3044624.995000001</v>
      </c>
      <c r="Q12" s="187"/>
      <c r="R12" s="150"/>
      <c r="S12" s="30"/>
    </row>
    <row r="13" spans="1:19" ht="14.1" customHeight="1" x14ac:dyDescent="0.15">
      <c r="A13" s="31"/>
      <c r="B13" s="194" t="s">
        <v>23</v>
      </c>
      <c r="C13" s="194"/>
      <c r="D13" s="191">
        <v>0</v>
      </c>
      <c r="E13" s="192"/>
      <c r="F13" s="191">
        <v>0</v>
      </c>
      <c r="G13" s="192"/>
      <c r="H13" s="191">
        <v>0</v>
      </c>
      <c r="I13" s="192"/>
      <c r="J13" s="186">
        <f t="shared" si="1"/>
        <v>0</v>
      </c>
      <c r="K13" s="187"/>
      <c r="L13" s="191">
        <v>0</v>
      </c>
      <c r="M13" s="192"/>
      <c r="N13" s="191">
        <v>0</v>
      </c>
      <c r="O13" s="192"/>
      <c r="P13" s="186">
        <f t="shared" si="2"/>
        <v>0</v>
      </c>
      <c r="Q13" s="187"/>
      <c r="R13" s="150"/>
      <c r="S13" s="30"/>
    </row>
    <row r="14" spans="1:19" ht="14.1" customHeight="1" x14ac:dyDescent="0.15">
      <c r="A14" s="31"/>
      <c r="B14" s="193" t="s">
        <v>24</v>
      </c>
      <c r="C14" s="193"/>
      <c r="D14" s="191">
        <v>0</v>
      </c>
      <c r="E14" s="192"/>
      <c r="F14" s="191">
        <v>0</v>
      </c>
      <c r="G14" s="192"/>
      <c r="H14" s="191">
        <v>0</v>
      </c>
      <c r="I14" s="192"/>
      <c r="J14" s="186">
        <f t="shared" si="1"/>
        <v>0</v>
      </c>
      <c r="K14" s="187"/>
      <c r="L14" s="191">
        <v>0</v>
      </c>
      <c r="M14" s="192"/>
      <c r="N14" s="191">
        <v>0</v>
      </c>
      <c r="O14" s="192"/>
      <c r="P14" s="186">
        <f t="shared" si="2"/>
        <v>0</v>
      </c>
      <c r="Q14" s="187"/>
      <c r="R14" s="150"/>
      <c r="S14" s="30"/>
    </row>
    <row r="15" spans="1:19" ht="14.1" customHeight="1" x14ac:dyDescent="0.15">
      <c r="A15" s="31"/>
      <c r="B15" s="194" t="s">
        <v>25</v>
      </c>
      <c r="C15" s="194"/>
      <c r="D15" s="191">
        <v>0</v>
      </c>
      <c r="E15" s="192"/>
      <c r="F15" s="191">
        <v>0</v>
      </c>
      <c r="G15" s="192"/>
      <c r="H15" s="191">
        <v>0</v>
      </c>
      <c r="I15" s="192"/>
      <c r="J15" s="186">
        <f t="shared" si="1"/>
        <v>0</v>
      </c>
      <c r="K15" s="187"/>
      <c r="L15" s="191">
        <v>0</v>
      </c>
      <c r="M15" s="192"/>
      <c r="N15" s="191">
        <v>0</v>
      </c>
      <c r="O15" s="192"/>
      <c r="P15" s="186">
        <f t="shared" si="2"/>
        <v>0</v>
      </c>
      <c r="Q15" s="187"/>
      <c r="R15" s="150"/>
      <c r="S15" s="30"/>
    </row>
    <row r="16" spans="1:19" ht="14.1" customHeight="1" x14ac:dyDescent="0.15">
      <c r="A16" s="31"/>
      <c r="B16" s="194" t="s">
        <v>26</v>
      </c>
      <c r="C16" s="194"/>
      <c r="D16" s="191">
        <v>0</v>
      </c>
      <c r="E16" s="192"/>
      <c r="F16" s="191">
        <v>0</v>
      </c>
      <c r="G16" s="192"/>
      <c r="H16" s="191">
        <v>0</v>
      </c>
      <c r="I16" s="192"/>
      <c r="J16" s="186">
        <f t="shared" si="1"/>
        <v>0</v>
      </c>
      <c r="K16" s="187"/>
      <c r="L16" s="191">
        <v>0</v>
      </c>
      <c r="M16" s="192"/>
      <c r="N16" s="191">
        <v>0</v>
      </c>
      <c r="O16" s="192"/>
      <c r="P16" s="186">
        <f t="shared" si="2"/>
        <v>0</v>
      </c>
      <c r="Q16" s="187"/>
      <c r="R16" s="150"/>
      <c r="S16" s="30"/>
    </row>
    <row r="17" spans="1:19" ht="14.1" customHeight="1" x14ac:dyDescent="0.15">
      <c r="A17" s="31"/>
      <c r="B17" s="194" t="s">
        <v>27</v>
      </c>
      <c r="C17" s="194"/>
      <c r="D17" s="186">
        <v>1653393.9839999999</v>
      </c>
      <c r="E17" s="187"/>
      <c r="F17" s="186">
        <v>148214.39999999999</v>
      </c>
      <c r="G17" s="187"/>
      <c r="H17" s="186">
        <v>1495481.344</v>
      </c>
      <c r="I17" s="187"/>
      <c r="J17" s="186">
        <f>D17+F17-H17</f>
        <v>306127.0399999998</v>
      </c>
      <c r="K17" s="187"/>
      <c r="L17" s="191">
        <v>0</v>
      </c>
      <c r="M17" s="192"/>
      <c r="N17" s="191">
        <v>0</v>
      </c>
      <c r="O17" s="192"/>
      <c r="P17" s="186">
        <f>J17-L17</f>
        <v>306127.0399999998</v>
      </c>
      <c r="Q17" s="187"/>
      <c r="R17" s="150"/>
      <c r="S17" s="30"/>
    </row>
    <row r="18" spans="1:19" ht="14.1" customHeight="1" x14ac:dyDescent="0.15">
      <c r="A18" s="31"/>
      <c r="B18" s="210" t="s">
        <v>28</v>
      </c>
      <c r="C18" s="210"/>
      <c r="D18" s="186">
        <f>SUM(D19:E23)</f>
        <v>618005862.45700002</v>
      </c>
      <c r="E18" s="187"/>
      <c r="F18" s="186">
        <f t="shared" ref="F18" si="3">SUM(F19:G23)</f>
        <v>3845459.673</v>
      </c>
      <c r="G18" s="187"/>
      <c r="H18" s="186">
        <f t="shared" ref="H18" si="4">SUM(H19:I23)</f>
        <v>124930.85400000001</v>
      </c>
      <c r="I18" s="187"/>
      <c r="J18" s="186">
        <f>D18+F18-H18</f>
        <v>621726391.27600002</v>
      </c>
      <c r="K18" s="187"/>
      <c r="L18" s="186">
        <f t="shared" ref="L18" si="5">SUM(L19:M23)</f>
        <v>62590297.732000001</v>
      </c>
      <c r="M18" s="187"/>
      <c r="N18" s="186">
        <f t="shared" ref="N18" si="6">SUM(N19:O23)</f>
        <v>1680813.4739999999</v>
      </c>
      <c r="O18" s="187"/>
      <c r="P18" s="186">
        <f t="shared" si="2"/>
        <v>559136093.54400003</v>
      </c>
      <c r="Q18" s="187"/>
      <c r="R18" s="150"/>
      <c r="S18" s="30"/>
    </row>
    <row r="19" spans="1:19" ht="14.1" customHeight="1" x14ac:dyDescent="0.15">
      <c r="A19" s="31"/>
      <c r="B19" s="193" t="s">
        <v>29</v>
      </c>
      <c r="C19" s="193"/>
      <c r="D19" s="186">
        <v>531989726.792</v>
      </c>
      <c r="E19" s="187"/>
      <c r="F19" s="186">
        <v>3147078.003</v>
      </c>
      <c r="G19" s="187"/>
      <c r="H19" s="186">
        <v>0</v>
      </c>
      <c r="I19" s="187"/>
      <c r="J19" s="186">
        <f>D19+F19-H19</f>
        <v>535136804.79500002</v>
      </c>
      <c r="K19" s="187"/>
      <c r="L19" s="191">
        <v>0</v>
      </c>
      <c r="M19" s="192"/>
      <c r="N19" s="191">
        <v>0</v>
      </c>
      <c r="O19" s="192"/>
      <c r="P19" s="186">
        <f>J19-L19</f>
        <v>535136804.79500002</v>
      </c>
      <c r="Q19" s="187"/>
      <c r="R19" s="150"/>
      <c r="S19" s="30"/>
    </row>
    <row r="20" spans="1:19" ht="14.1" customHeight="1" x14ac:dyDescent="0.15">
      <c r="A20" s="31"/>
      <c r="B20" s="194" t="s">
        <v>30</v>
      </c>
      <c r="C20" s="194"/>
      <c r="D20" s="186">
        <v>262261.69799999997</v>
      </c>
      <c r="E20" s="187"/>
      <c r="F20" s="186">
        <v>21695.3</v>
      </c>
      <c r="G20" s="187"/>
      <c r="H20" s="186">
        <v>0</v>
      </c>
      <c r="I20" s="187"/>
      <c r="J20" s="186">
        <f>D20+F20-H20</f>
        <v>283956.99799999996</v>
      </c>
      <c r="K20" s="187"/>
      <c r="L20" s="186">
        <v>116251.625</v>
      </c>
      <c r="M20" s="187"/>
      <c r="N20" s="186">
        <v>6356.3450000000003</v>
      </c>
      <c r="O20" s="187"/>
      <c r="P20" s="186">
        <f>J20-L20</f>
        <v>167705.37299999996</v>
      </c>
      <c r="Q20" s="187"/>
      <c r="R20" s="150"/>
      <c r="S20" s="30"/>
    </row>
    <row r="21" spans="1:19" ht="14.1" customHeight="1" x14ac:dyDescent="0.15">
      <c r="A21" s="31"/>
      <c r="B21" s="193" t="s">
        <v>22</v>
      </c>
      <c r="C21" s="193"/>
      <c r="D21" s="186">
        <v>85460422.713</v>
      </c>
      <c r="E21" s="187"/>
      <c r="F21" s="186">
        <v>599998.05200000003</v>
      </c>
      <c r="G21" s="187"/>
      <c r="H21" s="186">
        <v>0</v>
      </c>
      <c r="I21" s="187"/>
      <c r="J21" s="186">
        <f>D21+F21-H21</f>
        <v>86060420.765000001</v>
      </c>
      <c r="K21" s="187"/>
      <c r="L21" s="186">
        <v>62474046.107000001</v>
      </c>
      <c r="M21" s="187"/>
      <c r="N21" s="186">
        <v>1674457.129</v>
      </c>
      <c r="O21" s="187"/>
      <c r="P21" s="186">
        <f>J21-L21</f>
        <v>23586374.658</v>
      </c>
      <c r="Q21" s="187"/>
      <c r="R21" s="150"/>
      <c r="S21" s="30"/>
    </row>
    <row r="22" spans="1:19" ht="14.1" customHeight="1" x14ac:dyDescent="0.15">
      <c r="A22" s="31"/>
      <c r="B22" s="193" t="s">
        <v>26</v>
      </c>
      <c r="C22" s="193"/>
      <c r="D22" s="191">
        <v>0</v>
      </c>
      <c r="E22" s="192"/>
      <c r="F22" s="191">
        <v>0</v>
      </c>
      <c r="G22" s="192"/>
      <c r="H22" s="191">
        <v>0</v>
      </c>
      <c r="I22" s="192"/>
      <c r="J22" s="186">
        <f t="shared" si="1"/>
        <v>0</v>
      </c>
      <c r="K22" s="187"/>
      <c r="L22" s="191">
        <v>0</v>
      </c>
      <c r="M22" s="192"/>
      <c r="N22" s="191">
        <v>0</v>
      </c>
      <c r="O22" s="192"/>
      <c r="P22" s="186">
        <f t="shared" si="2"/>
        <v>0</v>
      </c>
      <c r="Q22" s="187"/>
      <c r="R22" s="150"/>
      <c r="S22" s="30"/>
    </row>
    <row r="23" spans="1:19" ht="14.1" customHeight="1" x14ac:dyDescent="0.15">
      <c r="A23" s="31"/>
      <c r="B23" s="194" t="s">
        <v>27</v>
      </c>
      <c r="C23" s="194"/>
      <c r="D23" s="186">
        <v>293451.25400000002</v>
      </c>
      <c r="E23" s="187"/>
      <c r="F23" s="186">
        <v>76688.317999999999</v>
      </c>
      <c r="G23" s="187"/>
      <c r="H23" s="186">
        <v>124930.85400000001</v>
      </c>
      <c r="I23" s="187"/>
      <c r="J23" s="186">
        <f>D23+F23-H23</f>
        <v>245208.71800000005</v>
      </c>
      <c r="K23" s="187"/>
      <c r="L23" s="191">
        <v>0</v>
      </c>
      <c r="M23" s="192"/>
      <c r="N23" s="191">
        <v>0</v>
      </c>
      <c r="O23" s="192"/>
      <c r="P23" s="186">
        <f>J23-L23</f>
        <v>245208.71800000005</v>
      </c>
      <c r="Q23" s="187"/>
      <c r="R23" s="150"/>
      <c r="S23" s="30"/>
    </row>
    <row r="24" spans="1:19" ht="14.1" customHeight="1" x14ac:dyDescent="0.15">
      <c r="A24" s="31"/>
      <c r="B24" s="193" t="s">
        <v>31</v>
      </c>
      <c r="C24" s="193"/>
      <c r="D24" s="186">
        <v>2324387.69</v>
      </c>
      <c r="E24" s="187"/>
      <c r="F24" s="186">
        <v>186856.61499999999</v>
      </c>
      <c r="G24" s="187"/>
      <c r="H24" s="186">
        <v>107803.315</v>
      </c>
      <c r="I24" s="187"/>
      <c r="J24" s="186">
        <f>D24+F24-H24</f>
        <v>2403440.9899999998</v>
      </c>
      <c r="K24" s="187"/>
      <c r="L24" s="186">
        <v>1480388.348</v>
      </c>
      <c r="M24" s="187"/>
      <c r="N24" s="186">
        <v>154695.791</v>
      </c>
      <c r="O24" s="187"/>
      <c r="P24" s="186">
        <f>J24-L24</f>
        <v>923052.64199999976</v>
      </c>
      <c r="Q24" s="187"/>
      <c r="R24" s="150"/>
      <c r="S24" s="30"/>
    </row>
    <row r="25" spans="1:19" ht="14.1" customHeight="1" x14ac:dyDescent="0.15">
      <c r="A25" s="31"/>
      <c r="B25" s="208" t="s">
        <v>4</v>
      </c>
      <c r="C25" s="209"/>
      <c r="D25" s="186">
        <f>D8+D18+D24</f>
        <v>840163530.5250001</v>
      </c>
      <c r="E25" s="187"/>
      <c r="F25" s="186">
        <f>F8+F18+F24</f>
        <v>9367935.898</v>
      </c>
      <c r="G25" s="187"/>
      <c r="H25" s="186">
        <f t="shared" ref="H25" si="7">H8+H18+H24</f>
        <v>1985445.6140000001</v>
      </c>
      <c r="I25" s="187"/>
      <c r="J25" s="186">
        <f>J8+J18+J24</f>
        <v>847546020.80900002</v>
      </c>
      <c r="K25" s="187"/>
      <c r="L25" s="186">
        <f t="shared" ref="L25" si="8">L8+L18+L24</f>
        <v>134064819.27500002</v>
      </c>
      <c r="M25" s="187"/>
      <c r="N25" s="186">
        <f t="shared" ref="N25" si="9">N8+N18+N24</f>
        <v>4338695.0029999996</v>
      </c>
      <c r="O25" s="187"/>
      <c r="P25" s="186">
        <f>J25-L25</f>
        <v>713481201.53400004</v>
      </c>
      <c r="Q25" s="187"/>
      <c r="R25" s="150"/>
      <c r="S25" s="30"/>
    </row>
    <row r="26" spans="1:19" ht="8.4499999999999993" customHeight="1" x14ac:dyDescent="0.15">
      <c r="A26" s="31"/>
      <c r="B26" s="151"/>
      <c r="C26" s="152"/>
      <c r="D26" s="152"/>
      <c r="E26" s="152"/>
      <c r="F26" s="152"/>
      <c r="G26" s="152"/>
      <c r="H26" s="152"/>
      <c r="I26" s="152"/>
      <c r="J26" s="152"/>
      <c r="K26" s="152"/>
      <c r="L26" s="153"/>
      <c r="M26" s="153"/>
      <c r="N26" s="153"/>
      <c r="O26" s="153"/>
      <c r="P26" s="154"/>
      <c r="Q26" s="154"/>
      <c r="R26" s="154"/>
      <c r="S26" s="30"/>
    </row>
    <row r="27" spans="1:19" ht="13.5" customHeight="1" x14ac:dyDescent="0.15">
      <c r="A27" s="31"/>
      <c r="B27" s="155"/>
      <c r="C27" s="152"/>
      <c r="D27" s="152"/>
      <c r="E27" s="152"/>
      <c r="F27" s="152"/>
      <c r="G27" s="152"/>
      <c r="H27" s="152"/>
      <c r="I27" s="152"/>
      <c r="J27" s="152"/>
      <c r="K27" s="152"/>
      <c r="L27" s="153"/>
      <c r="M27" s="153"/>
      <c r="N27" s="153"/>
      <c r="O27" s="153"/>
      <c r="P27" s="154"/>
      <c r="Q27" s="154"/>
      <c r="R27" s="154"/>
      <c r="S27" s="30"/>
    </row>
    <row r="28" spans="1:19" ht="6.75" customHeight="1" x14ac:dyDescent="0.15">
      <c r="A28" s="31"/>
      <c r="B28" s="156"/>
      <c r="C28" s="157"/>
      <c r="D28" s="158"/>
      <c r="E28" s="158"/>
      <c r="F28" s="158"/>
      <c r="G28" s="158"/>
      <c r="H28" s="158"/>
      <c r="I28" s="158"/>
      <c r="J28" s="158"/>
      <c r="K28" s="158"/>
      <c r="L28" s="158"/>
      <c r="M28" s="158"/>
      <c r="N28" s="158"/>
      <c r="O28" s="156"/>
      <c r="P28" s="156"/>
      <c r="Q28" s="156"/>
      <c r="R28" s="156"/>
      <c r="S28" s="30"/>
    </row>
    <row r="29" spans="1:19" ht="20.25" customHeight="1" x14ac:dyDescent="0.15">
      <c r="A29" s="31"/>
      <c r="B29" s="159" t="s">
        <v>135</v>
      </c>
      <c r="C29" s="160"/>
      <c r="D29" s="158"/>
      <c r="E29" s="158"/>
      <c r="F29" s="158"/>
      <c r="G29" s="158"/>
      <c r="H29" s="158"/>
      <c r="I29" s="158"/>
      <c r="J29" s="158"/>
      <c r="K29" s="158"/>
      <c r="L29" s="158"/>
      <c r="M29" s="158"/>
      <c r="N29" s="158"/>
      <c r="O29" s="156"/>
      <c r="P29" s="156"/>
      <c r="Q29" s="156"/>
      <c r="R29" s="161" t="s">
        <v>225</v>
      </c>
      <c r="S29" s="30"/>
    </row>
    <row r="30" spans="1:19" ht="12.95" customHeight="1" x14ac:dyDescent="0.15">
      <c r="A30" s="31"/>
      <c r="B30" s="207" t="s">
        <v>10</v>
      </c>
      <c r="C30" s="207"/>
      <c r="D30" s="199" t="s">
        <v>32</v>
      </c>
      <c r="E30" s="200"/>
      <c r="F30" s="199" t="s">
        <v>33</v>
      </c>
      <c r="G30" s="200"/>
      <c r="H30" s="199" t="s">
        <v>34</v>
      </c>
      <c r="I30" s="200"/>
      <c r="J30" s="199" t="s">
        <v>35</v>
      </c>
      <c r="K30" s="200"/>
      <c r="L30" s="199" t="s">
        <v>36</v>
      </c>
      <c r="M30" s="200"/>
      <c r="N30" s="199" t="s">
        <v>37</v>
      </c>
      <c r="O30" s="200"/>
      <c r="P30" s="199" t="s">
        <v>38</v>
      </c>
      <c r="Q30" s="200"/>
      <c r="R30" s="203" t="s">
        <v>39</v>
      </c>
      <c r="S30" s="30"/>
    </row>
    <row r="31" spans="1:19" ht="12.95" customHeight="1" x14ac:dyDescent="0.15">
      <c r="A31" s="31"/>
      <c r="B31" s="207"/>
      <c r="C31" s="207"/>
      <c r="D31" s="201"/>
      <c r="E31" s="202"/>
      <c r="F31" s="201"/>
      <c r="G31" s="202"/>
      <c r="H31" s="201"/>
      <c r="I31" s="202"/>
      <c r="J31" s="201"/>
      <c r="K31" s="202"/>
      <c r="L31" s="201"/>
      <c r="M31" s="202"/>
      <c r="N31" s="201"/>
      <c r="O31" s="202"/>
      <c r="P31" s="201"/>
      <c r="Q31" s="202"/>
      <c r="R31" s="204"/>
      <c r="S31" s="30"/>
    </row>
    <row r="32" spans="1:19" ht="14.1" customHeight="1" x14ac:dyDescent="0.15">
      <c r="A32" s="31"/>
      <c r="B32" s="205" t="s">
        <v>18</v>
      </c>
      <c r="C32" s="206"/>
      <c r="D32" s="186">
        <f>SUM(D33:E41)</f>
        <v>12822339.449000001</v>
      </c>
      <c r="E32" s="187"/>
      <c r="F32" s="186">
        <f t="shared" ref="F32" si="10">SUM(F33:G41)</f>
        <v>85690228.981000006</v>
      </c>
      <c r="G32" s="187"/>
      <c r="H32" s="186">
        <f t="shared" ref="H32" si="11">SUM(H33:I41)</f>
        <v>17232579.736000001</v>
      </c>
      <c r="I32" s="187"/>
      <c r="J32" s="186">
        <f t="shared" ref="J32" si="12">SUM(J33:K41)</f>
        <v>3568825.0810000002</v>
      </c>
      <c r="K32" s="187"/>
      <c r="L32" s="191">
        <f t="shared" ref="L32" si="13">SUM(L33:M41)</f>
        <v>0</v>
      </c>
      <c r="M32" s="192"/>
      <c r="N32" s="186">
        <f t="shared" ref="N32" si="14">SUM(N33:O41)</f>
        <v>1504781.325</v>
      </c>
      <c r="O32" s="187"/>
      <c r="P32" s="186">
        <f t="shared" ref="P32" si="15">SUM(P33:Q41)</f>
        <v>32603300.775999997</v>
      </c>
      <c r="Q32" s="187"/>
      <c r="R32" s="162">
        <f>SUM(D32:Q32)</f>
        <v>153422055.34800002</v>
      </c>
      <c r="S32" s="30"/>
    </row>
    <row r="33" spans="1:19" ht="14.1" customHeight="1" x14ac:dyDescent="0.15">
      <c r="A33" s="31"/>
      <c r="B33" s="194" t="s">
        <v>29</v>
      </c>
      <c r="C33" s="194"/>
      <c r="D33" s="186">
        <v>10370810.07</v>
      </c>
      <c r="E33" s="187"/>
      <c r="F33" s="186">
        <v>67039889.903999999</v>
      </c>
      <c r="G33" s="187"/>
      <c r="H33" s="186">
        <v>8107649.9230000004</v>
      </c>
      <c r="I33" s="187"/>
      <c r="J33" s="186">
        <v>1818492.757</v>
      </c>
      <c r="K33" s="187"/>
      <c r="L33" s="191">
        <v>0</v>
      </c>
      <c r="M33" s="192"/>
      <c r="N33" s="186">
        <v>818595.39899999998</v>
      </c>
      <c r="O33" s="187"/>
      <c r="P33" s="186">
        <v>14757774.687999999</v>
      </c>
      <c r="Q33" s="187"/>
      <c r="R33" s="162">
        <f t="shared" ref="R33:R47" si="16">SUM(D33:Q33)</f>
        <v>102913212.74100001</v>
      </c>
      <c r="S33" s="30"/>
    </row>
    <row r="34" spans="1:19" ht="14.1" customHeight="1" x14ac:dyDescent="0.15">
      <c r="A34" s="31"/>
      <c r="B34" s="194" t="s">
        <v>20</v>
      </c>
      <c r="C34" s="194"/>
      <c r="D34" s="191">
        <v>0</v>
      </c>
      <c r="E34" s="192"/>
      <c r="F34" s="191">
        <v>0</v>
      </c>
      <c r="G34" s="192"/>
      <c r="H34" s="191">
        <v>0</v>
      </c>
      <c r="I34" s="192"/>
      <c r="J34" s="191">
        <v>0</v>
      </c>
      <c r="K34" s="192"/>
      <c r="L34" s="191">
        <v>0</v>
      </c>
      <c r="M34" s="192"/>
      <c r="N34" s="191">
        <v>0</v>
      </c>
      <c r="O34" s="192"/>
      <c r="P34" s="191">
        <v>0</v>
      </c>
      <c r="Q34" s="192"/>
      <c r="R34" s="163">
        <f t="shared" si="16"/>
        <v>0</v>
      </c>
      <c r="S34" s="30"/>
    </row>
    <row r="35" spans="1:19" ht="14.1" customHeight="1" x14ac:dyDescent="0.15">
      <c r="A35" s="31"/>
      <c r="B35" s="193" t="s">
        <v>21</v>
      </c>
      <c r="C35" s="193"/>
      <c r="D35" s="186">
        <v>1962288.4820000001</v>
      </c>
      <c r="E35" s="187"/>
      <c r="F35" s="186">
        <v>16623936.995999999</v>
      </c>
      <c r="G35" s="187"/>
      <c r="H35" s="186">
        <v>9009877.5549999997</v>
      </c>
      <c r="I35" s="187"/>
      <c r="J35" s="186">
        <v>1503389.7379999999</v>
      </c>
      <c r="K35" s="187"/>
      <c r="L35" s="191">
        <v>0</v>
      </c>
      <c r="M35" s="192"/>
      <c r="N35" s="186">
        <v>291275.87300000002</v>
      </c>
      <c r="O35" s="187"/>
      <c r="P35" s="186">
        <v>17767321.927999999</v>
      </c>
      <c r="Q35" s="187"/>
      <c r="R35" s="162">
        <f t="shared" si="16"/>
        <v>47158090.571999997</v>
      </c>
      <c r="S35" s="30"/>
    </row>
    <row r="36" spans="1:19" ht="14.1" customHeight="1" x14ac:dyDescent="0.15">
      <c r="A36" s="31"/>
      <c r="B36" s="194" t="s">
        <v>22</v>
      </c>
      <c r="C36" s="194"/>
      <c r="D36" s="186">
        <v>422407.25699999998</v>
      </c>
      <c r="E36" s="187"/>
      <c r="F36" s="186">
        <v>1818297.6810000001</v>
      </c>
      <c r="G36" s="187"/>
      <c r="H36" s="186">
        <v>109382.258</v>
      </c>
      <c r="I36" s="187"/>
      <c r="J36" s="191">
        <v>244728.58600000001</v>
      </c>
      <c r="K36" s="192"/>
      <c r="L36" s="191">
        <v>0</v>
      </c>
      <c r="M36" s="192"/>
      <c r="N36" s="186">
        <v>394910.05300000001</v>
      </c>
      <c r="O36" s="187"/>
      <c r="P36" s="186">
        <v>54899.16</v>
      </c>
      <c r="Q36" s="187"/>
      <c r="R36" s="162">
        <f>SUM(D36:Q36)</f>
        <v>3044624.9950000001</v>
      </c>
      <c r="S36" s="30"/>
    </row>
    <row r="37" spans="1:19" ht="14.1" customHeight="1" x14ac:dyDescent="0.15">
      <c r="A37" s="31"/>
      <c r="B37" s="194" t="s">
        <v>23</v>
      </c>
      <c r="C37" s="194"/>
      <c r="D37" s="191">
        <v>0</v>
      </c>
      <c r="E37" s="192"/>
      <c r="F37" s="191">
        <v>0</v>
      </c>
      <c r="G37" s="192"/>
      <c r="H37" s="191">
        <v>0</v>
      </c>
      <c r="I37" s="192"/>
      <c r="J37" s="191">
        <v>0</v>
      </c>
      <c r="K37" s="192"/>
      <c r="L37" s="186">
        <v>0</v>
      </c>
      <c r="M37" s="187"/>
      <c r="N37" s="186">
        <v>0</v>
      </c>
      <c r="O37" s="187"/>
      <c r="P37" s="197">
        <v>0</v>
      </c>
      <c r="Q37" s="198"/>
      <c r="R37" s="163">
        <f t="shared" si="16"/>
        <v>0</v>
      </c>
      <c r="S37" s="30"/>
    </row>
    <row r="38" spans="1:19" ht="14.1" customHeight="1" x14ac:dyDescent="0.15">
      <c r="A38" s="31"/>
      <c r="B38" s="193" t="s">
        <v>24</v>
      </c>
      <c r="C38" s="193"/>
      <c r="D38" s="186">
        <v>0</v>
      </c>
      <c r="E38" s="187"/>
      <c r="F38" s="186">
        <v>0</v>
      </c>
      <c r="G38" s="187"/>
      <c r="H38" s="186">
        <v>0</v>
      </c>
      <c r="I38" s="187"/>
      <c r="J38" s="186">
        <v>0</v>
      </c>
      <c r="K38" s="187"/>
      <c r="L38" s="186">
        <v>0</v>
      </c>
      <c r="M38" s="187"/>
      <c r="N38" s="186">
        <v>0</v>
      </c>
      <c r="O38" s="187"/>
      <c r="P38" s="197">
        <v>0</v>
      </c>
      <c r="Q38" s="198"/>
      <c r="R38" s="163">
        <f t="shared" si="16"/>
        <v>0</v>
      </c>
      <c r="S38" s="30"/>
    </row>
    <row r="39" spans="1:19" ht="14.1" customHeight="1" x14ac:dyDescent="0.15">
      <c r="A39" s="31"/>
      <c r="B39" s="194" t="s">
        <v>25</v>
      </c>
      <c r="C39" s="194"/>
      <c r="D39" s="191">
        <v>0</v>
      </c>
      <c r="E39" s="192"/>
      <c r="F39" s="191">
        <v>0</v>
      </c>
      <c r="G39" s="192"/>
      <c r="H39" s="191">
        <v>0</v>
      </c>
      <c r="I39" s="192"/>
      <c r="J39" s="191">
        <v>0</v>
      </c>
      <c r="K39" s="192"/>
      <c r="L39" s="186">
        <v>0</v>
      </c>
      <c r="M39" s="187"/>
      <c r="N39" s="186">
        <v>0</v>
      </c>
      <c r="O39" s="187"/>
      <c r="P39" s="197">
        <v>0</v>
      </c>
      <c r="Q39" s="198"/>
      <c r="R39" s="163">
        <f t="shared" si="16"/>
        <v>0</v>
      </c>
      <c r="S39" s="30"/>
    </row>
    <row r="40" spans="1:19" ht="14.1" customHeight="1" x14ac:dyDescent="0.15">
      <c r="A40" s="31"/>
      <c r="B40" s="194" t="s">
        <v>26</v>
      </c>
      <c r="C40" s="194"/>
      <c r="D40" s="191">
        <v>0</v>
      </c>
      <c r="E40" s="192"/>
      <c r="F40" s="191">
        <v>0</v>
      </c>
      <c r="G40" s="192"/>
      <c r="H40" s="191">
        <v>0</v>
      </c>
      <c r="I40" s="192"/>
      <c r="J40" s="191">
        <v>0</v>
      </c>
      <c r="K40" s="192"/>
      <c r="L40" s="191">
        <v>0</v>
      </c>
      <c r="M40" s="192"/>
      <c r="N40" s="191">
        <v>0</v>
      </c>
      <c r="O40" s="192"/>
      <c r="P40" s="191">
        <v>0</v>
      </c>
      <c r="Q40" s="192"/>
      <c r="R40" s="163">
        <f t="shared" si="16"/>
        <v>0</v>
      </c>
      <c r="S40" s="30"/>
    </row>
    <row r="41" spans="1:19" ht="14.1" customHeight="1" x14ac:dyDescent="0.15">
      <c r="A41" s="31"/>
      <c r="B41" s="194" t="s">
        <v>27</v>
      </c>
      <c r="C41" s="194"/>
      <c r="D41" s="186">
        <v>66833.64</v>
      </c>
      <c r="E41" s="187"/>
      <c r="F41" s="186">
        <v>208104.4</v>
      </c>
      <c r="G41" s="187"/>
      <c r="H41" s="186">
        <v>5670</v>
      </c>
      <c r="I41" s="187"/>
      <c r="J41" s="186">
        <v>2214</v>
      </c>
      <c r="K41" s="187"/>
      <c r="L41" s="191">
        <v>0</v>
      </c>
      <c r="M41" s="192"/>
      <c r="N41" s="186">
        <v>0</v>
      </c>
      <c r="O41" s="187"/>
      <c r="P41" s="186">
        <v>23305</v>
      </c>
      <c r="Q41" s="187"/>
      <c r="R41" s="162">
        <f t="shared" si="16"/>
        <v>306127.03999999998</v>
      </c>
      <c r="S41" s="30"/>
    </row>
    <row r="42" spans="1:19" ht="14.1" customHeight="1" x14ac:dyDescent="0.15">
      <c r="A42" s="31"/>
      <c r="B42" s="195" t="s">
        <v>28</v>
      </c>
      <c r="C42" s="196"/>
      <c r="D42" s="186">
        <f>SUM(D43:E47)</f>
        <v>559136093.54400015</v>
      </c>
      <c r="E42" s="187"/>
      <c r="F42" s="191">
        <f>SUM(F43:G47)</f>
        <v>0</v>
      </c>
      <c r="G42" s="192"/>
      <c r="H42" s="191">
        <f t="shared" ref="H42" si="17">SUM(H43:I47)</f>
        <v>0</v>
      </c>
      <c r="I42" s="192"/>
      <c r="J42" s="191">
        <f t="shared" ref="J42" si="18">SUM(J43:K47)</f>
        <v>0</v>
      </c>
      <c r="K42" s="192"/>
      <c r="L42" s="186">
        <f t="shared" ref="L42" si="19">SUM(L43:M47)</f>
        <v>0</v>
      </c>
      <c r="M42" s="187"/>
      <c r="N42" s="191">
        <f t="shared" ref="N42" si="20">SUM(N43:O47)</f>
        <v>0</v>
      </c>
      <c r="O42" s="192"/>
      <c r="P42" s="191">
        <f t="shared" ref="P42" si="21">SUM(P43:Q47)</f>
        <v>0</v>
      </c>
      <c r="Q42" s="192"/>
      <c r="R42" s="162">
        <f t="shared" si="16"/>
        <v>559136093.54400015</v>
      </c>
      <c r="S42" s="30"/>
    </row>
    <row r="43" spans="1:19" ht="14.1" customHeight="1" x14ac:dyDescent="0.15">
      <c r="A43" s="31"/>
      <c r="B43" s="194" t="s">
        <v>29</v>
      </c>
      <c r="C43" s="194"/>
      <c r="D43" s="186">
        <v>535136804.79500002</v>
      </c>
      <c r="E43" s="187"/>
      <c r="F43" s="191">
        <v>0</v>
      </c>
      <c r="G43" s="192"/>
      <c r="H43" s="191">
        <v>0</v>
      </c>
      <c r="I43" s="192"/>
      <c r="J43" s="191">
        <v>0</v>
      </c>
      <c r="K43" s="192"/>
      <c r="L43" s="191">
        <v>0</v>
      </c>
      <c r="M43" s="192"/>
      <c r="N43" s="191">
        <v>0</v>
      </c>
      <c r="O43" s="192"/>
      <c r="P43" s="191">
        <v>0</v>
      </c>
      <c r="Q43" s="192"/>
      <c r="R43" s="162">
        <f t="shared" si="16"/>
        <v>535136804.79500002</v>
      </c>
      <c r="S43" s="30"/>
    </row>
    <row r="44" spans="1:19" ht="14.1" customHeight="1" x14ac:dyDescent="0.15">
      <c r="A44" s="31"/>
      <c r="B44" s="194" t="s">
        <v>30</v>
      </c>
      <c r="C44" s="194"/>
      <c r="D44" s="186">
        <v>167705.37299999999</v>
      </c>
      <c r="E44" s="187"/>
      <c r="F44" s="191">
        <v>0</v>
      </c>
      <c r="G44" s="192"/>
      <c r="H44" s="191">
        <v>0</v>
      </c>
      <c r="I44" s="192"/>
      <c r="J44" s="191">
        <v>0</v>
      </c>
      <c r="K44" s="192"/>
      <c r="L44" s="191">
        <v>0</v>
      </c>
      <c r="M44" s="192"/>
      <c r="N44" s="191">
        <v>0</v>
      </c>
      <c r="O44" s="192"/>
      <c r="P44" s="191">
        <v>0</v>
      </c>
      <c r="Q44" s="192"/>
      <c r="R44" s="162">
        <f t="shared" si="16"/>
        <v>167705.37299999999</v>
      </c>
      <c r="S44" s="30"/>
    </row>
    <row r="45" spans="1:19" ht="14.1" customHeight="1" x14ac:dyDescent="0.15">
      <c r="A45" s="31"/>
      <c r="B45" s="193" t="s">
        <v>22</v>
      </c>
      <c r="C45" s="193"/>
      <c r="D45" s="186">
        <v>23586374.658</v>
      </c>
      <c r="E45" s="187"/>
      <c r="F45" s="191">
        <v>0</v>
      </c>
      <c r="G45" s="192"/>
      <c r="H45" s="191">
        <v>0</v>
      </c>
      <c r="I45" s="192"/>
      <c r="J45" s="191">
        <v>0</v>
      </c>
      <c r="K45" s="192"/>
      <c r="L45" s="191">
        <v>0</v>
      </c>
      <c r="M45" s="192"/>
      <c r="N45" s="191">
        <v>0</v>
      </c>
      <c r="O45" s="192"/>
      <c r="P45" s="191">
        <v>0</v>
      </c>
      <c r="Q45" s="192"/>
      <c r="R45" s="162">
        <f t="shared" si="16"/>
        <v>23586374.658</v>
      </c>
      <c r="S45" s="30"/>
    </row>
    <row r="46" spans="1:19" ht="14.1" customHeight="1" x14ac:dyDescent="0.15">
      <c r="A46" s="31"/>
      <c r="B46" s="194" t="s">
        <v>26</v>
      </c>
      <c r="C46" s="194"/>
      <c r="D46" s="191">
        <v>0</v>
      </c>
      <c r="E46" s="192"/>
      <c r="F46" s="191">
        <v>0</v>
      </c>
      <c r="G46" s="192"/>
      <c r="H46" s="191">
        <v>0</v>
      </c>
      <c r="I46" s="192"/>
      <c r="J46" s="191">
        <v>0</v>
      </c>
      <c r="K46" s="192"/>
      <c r="L46" s="191">
        <v>0</v>
      </c>
      <c r="M46" s="192"/>
      <c r="N46" s="191">
        <v>0</v>
      </c>
      <c r="O46" s="192"/>
      <c r="P46" s="191">
        <v>0</v>
      </c>
      <c r="Q46" s="192"/>
      <c r="R46" s="163">
        <f t="shared" si="16"/>
        <v>0</v>
      </c>
      <c r="S46" s="30"/>
    </row>
    <row r="47" spans="1:19" ht="14.1" customHeight="1" x14ac:dyDescent="0.15">
      <c r="A47" s="31"/>
      <c r="B47" s="193" t="s">
        <v>27</v>
      </c>
      <c r="C47" s="193"/>
      <c r="D47" s="186">
        <v>245208.71799999999</v>
      </c>
      <c r="E47" s="187"/>
      <c r="F47" s="191">
        <v>0</v>
      </c>
      <c r="G47" s="192"/>
      <c r="H47" s="191">
        <v>0</v>
      </c>
      <c r="I47" s="192"/>
      <c r="J47" s="191">
        <v>0</v>
      </c>
      <c r="K47" s="192"/>
      <c r="L47" s="186">
        <v>0</v>
      </c>
      <c r="M47" s="187"/>
      <c r="N47" s="191">
        <v>0</v>
      </c>
      <c r="O47" s="192"/>
      <c r="P47" s="191">
        <v>0</v>
      </c>
      <c r="Q47" s="192"/>
      <c r="R47" s="162">
        <f t="shared" si="16"/>
        <v>245208.71799999999</v>
      </c>
      <c r="S47" s="30"/>
    </row>
    <row r="48" spans="1:19" ht="14.1" customHeight="1" x14ac:dyDescent="0.15">
      <c r="A48" s="31"/>
      <c r="B48" s="189" t="s">
        <v>31</v>
      </c>
      <c r="C48" s="190"/>
      <c r="D48" s="186">
        <v>49231.423000000003</v>
      </c>
      <c r="E48" s="187"/>
      <c r="F48" s="186">
        <v>464499.86200000002</v>
      </c>
      <c r="G48" s="187"/>
      <c r="H48" s="186">
        <v>48364.921999999999</v>
      </c>
      <c r="I48" s="187"/>
      <c r="J48" s="186">
        <v>54949.175000000003</v>
      </c>
      <c r="K48" s="187"/>
      <c r="L48" s="186">
        <v>272.98099999999999</v>
      </c>
      <c r="M48" s="187"/>
      <c r="N48" s="186">
        <v>250963.48699999999</v>
      </c>
      <c r="O48" s="187"/>
      <c r="P48" s="186">
        <v>54770.792000000001</v>
      </c>
      <c r="Q48" s="187"/>
      <c r="R48" s="162">
        <f>SUM(D48:Q48)</f>
        <v>923052.64200000011</v>
      </c>
      <c r="S48" s="30"/>
    </row>
    <row r="49" spans="1:19" ht="13.5" customHeight="1" x14ac:dyDescent="0.15">
      <c r="A49" s="31"/>
      <c r="B49" s="188" t="s">
        <v>39</v>
      </c>
      <c r="C49" s="188"/>
      <c r="D49" s="186">
        <f>SUM(D32,D42,D48)</f>
        <v>572007664.41600013</v>
      </c>
      <c r="E49" s="187"/>
      <c r="F49" s="186">
        <f t="shared" ref="F49" si="22">SUM(F32,F42,F48)</f>
        <v>86154728.84300001</v>
      </c>
      <c r="G49" s="187"/>
      <c r="H49" s="186">
        <f t="shared" ref="H49" si="23">SUM(H32,H42,H48)</f>
        <v>17280944.658</v>
      </c>
      <c r="I49" s="187"/>
      <c r="J49" s="186">
        <f t="shared" ref="J49" si="24">SUM(J32,J42,J48)</f>
        <v>3623774.2560000001</v>
      </c>
      <c r="K49" s="187"/>
      <c r="L49" s="186">
        <f t="shared" ref="L49" si="25">SUM(L32,L42,L48)</f>
        <v>272.98099999999999</v>
      </c>
      <c r="M49" s="187"/>
      <c r="N49" s="186">
        <f t="shared" ref="N49" si="26">SUM(N32,N42,N48)</f>
        <v>1755744.8119999999</v>
      </c>
      <c r="O49" s="187"/>
      <c r="P49" s="186">
        <f t="shared" ref="P49" si="27">SUM(P32,P42,P48)</f>
        <v>32658071.567999996</v>
      </c>
      <c r="Q49" s="187"/>
      <c r="R49" s="162">
        <f>SUM(R32,R42,R48)</f>
        <v>713481201.53400016</v>
      </c>
      <c r="S49" s="30"/>
    </row>
    <row r="50" spans="1:19" ht="3" customHeight="1" x14ac:dyDescent="0.15">
      <c r="A50" s="31"/>
      <c r="B50" s="156"/>
      <c r="C50" s="156"/>
      <c r="D50" s="164"/>
      <c r="E50" s="164"/>
      <c r="F50" s="164"/>
      <c r="G50" s="164"/>
      <c r="H50" s="164"/>
      <c r="I50" s="164"/>
      <c r="J50" s="164"/>
      <c r="K50" s="164"/>
      <c r="L50" s="164"/>
      <c r="M50" s="164"/>
      <c r="N50" s="164"/>
      <c r="O50" s="164"/>
      <c r="P50" s="164"/>
      <c r="Q50" s="164"/>
      <c r="R50" s="164"/>
      <c r="S50" s="31"/>
    </row>
    <row r="51" spans="1:19" ht="5.0999999999999996" customHeight="1" x14ac:dyDescent="0.15">
      <c r="A51" s="31"/>
      <c r="B51" s="156"/>
      <c r="C51" s="156"/>
      <c r="D51" s="156"/>
      <c r="E51" s="156"/>
      <c r="F51" s="156"/>
      <c r="G51" s="156"/>
      <c r="H51" s="156"/>
      <c r="I51" s="156"/>
      <c r="J51" s="156"/>
      <c r="K51" s="156"/>
      <c r="L51" s="156"/>
      <c r="M51" s="156"/>
      <c r="N51" s="156"/>
      <c r="O51" s="156"/>
      <c r="P51" s="156"/>
      <c r="Q51" s="156"/>
      <c r="R51" s="156"/>
      <c r="S51" s="31"/>
    </row>
    <row r="52" spans="1:19" x14ac:dyDescent="0.15">
      <c r="A52" s="30"/>
      <c r="B52" s="155"/>
      <c r="C52" s="155"/>
      <c r="D52" s="155"/>
      <c r="E52" s="155"/>
      <c r="F52" s="155"/>
      <c r="G52" s="155"/>
      <c r="H52" s="155"/>
      <c r="I52" s="155"/>
      <c r="J52" s="155"/>
      <c r="K52" s="155"/>
      <c r="L52" s="155"/>
      <c r="M52" s="155"/>
      <c r="N52" s="155"/>
      <c r="O52" s="155"/>
      <c r="P52" s="155"/>
      <c r="Q52" s="155"/>
      <c r="R52" s="165"/>
      <c r="S52" s="31"/>
    </row>
    <row r="54" spans="1:19" x14ac:dyDescent="0.15">
      <c r="C54" s="21"/>
    </row>
  </sheetData>
  <mergeCells count="310">
    <mergeCell ref="A1:E1"/>
    <mergeCell ref="A2:R2"/>
    <mergeCell ref="A3:G3"/>
    <mergeCell ref="A4:R4"/>
    <mergeCell ref="B5:R5"/>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4"/>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80" zoomScaleNormal="100" zoomScaleSheetLayoutView="80" workbookViewId="0"/>
  </sheetViews>
  <sheetFormatPr defaultRowHeight="13.5" x14ac:dyDescent="0.15"/>
  <cols>
    <col min="1" max="1" width="2.125" customWidth="1"/>
    <col min="2" max="3" width="15.625" customWidth="1"/>
    <col min="4" max="4" width="8.125" customWidth="1"/>
    <col min="5" max="5" width="20.625" customWidth="1"/>
    <col min="6" max="6" width="15.625" customWidth="1"/>
    <col min="7" max="7" width="1" customWidth="1"/>
    <col min="8" max="8" width="1.5" customWidth="1"/>
    <col min="9" max="9" width="37.25" style="29" bestFit="1" customWidth="1"/>
    <col min="10" max="10" width="15.125" style="29" customWidth="1"/>
    <col min="11" max="11" width="9" style="29"/>
  </cols>
  <sheetData>
    <row r="1" spans="1:7" ht="33.75" customHeight="1" x14ac:dyDescent="0.15">
      <c r="B1" s="155"/>
      <c r="C1" s="155"/>
      <c r="D1" s="155"/>
      <c r="E1" s="155"/>
      <c r="F1" s="155"/>
    </row>
    <row r="2" spans="1:7" ht="19.5" customHeight="1" x14ac:dyDescent="0.15">
      <c r="A2" s="2"/>
      <c r="B2" s="169" t="s">
        <v>198</v>
      </c>
      <c r="C2" s="156"/>
      <c r="D2" s="156"/>
      <c r="E2" s="156"/>
      <c r="F2" s="156"/>
      <c r="G2" s="2"/>
    </row>
    <row r="3" spans="1:7" ht="19.5" customHeight="1" x14ac:dyDescent="0.15">
      <c r="A3" s="2"/>
      <c r="B3" s="169" t="s">
        <v>199</v>
      </c>
      <c r="C3" s="178"/>
      <c r="D3" s="156"/>
      <c r="E3" s="156"/>
      <c r="F3" s="179" t="s">
        <v>227</v>
      </c>
      <c r="G3" s="2"/>
    </row>
    <row r="4" spans="1:7" ht="21.95" customHeight="1" x14ac:dyDescent="0.15">
      <c r="A4" s="2"/>
      <c r="B4" s="109" t="s">
        <v>200</v>
      </c>
      <c r="C4" s="109" t="s">
        <v>10</v>
      </c>
      <c r="D4" s="265" t="s">
        <v>202</v>
      </c>
      <c r="E4" s="267"/>
      <c r="F4" s="134" t="s">
        <v>151</v>
      </c>
      <c r="G4" s="2"/>
    </row>
    <row r="5" spans="1:7" ht="21.95" customHeight="1" x14ac:dyDescent="0.15">
      <c r="A5" s="2"/>
      <c r="B5" s="274" t="s">
        <v>201</v>
      </c>
      <c r="C5" s="271" t="s">
        <v>204</v>
      </c>
      <c r="D5" s="268" t="s">
        <v>239</v>
      </c>
      <c r="E5" s="269"/>
      <c r="F5" s="107">
        <v>47423227.641000003</v>
      </c>
      <c r="G5" s="2"/>
    </row>
    <row r="6" spans="1:7" ht="21.95" customHeight="1" x14ac:dyDescent="0.15">
      <c r="A6" s="2"/>
      <c r="B6" s="275"/>
      <c r="C6" s="277"/>
      <c r="D6" s="268" t="s">
        <v>240</v>
      </c>
      <c r="E6" s="269"/>
      <c r="F6" s="107">
        <v>344774</v>
      </c>
      <c r="G6" s="2"/>
    </row>
    <row r="7" spans="1:7" ht="21.95" customHeight="1" x14ac:dyDescent="0.15">
      <c r="A7" s="2"/>
      <c r="B7" s="275"/>
      <c r="C7" s="277"/>
      <c r="D7" s="268" t="s">
        <v>241</v>
      </c>
      <c r="E7" s="269"/>
      <c r="F7" s="107">
        <v>63613</v>
      </c>
      <c r="G7" s="2"/>
    </row>
    <row r="8" spans="1:7" ht="21.95" customHeight="1" x14ac:dyDescent="0.15">
      <c r="A8" s="2"/>
      <c r="B8" s="275"/>
      <c r="C8" s="277"/>
      <c r="D8" s="268" t="s">
        <v>242</v>
      </c>
      <c r="E8" s="269"/>
      <c r="F8" s="107">
        <v>307886</v>
      </c>
      <c r="G8" s="2"/>
    </row>
    <row r="9" spans="1:7" ht="21.95" customHeight="1" x14ac:dyDescent="0.15">
      <c r="A9" s="2"/>
      <c r="B9" s="275"/>
      <c r="C9" s="277"/>
      <c r="D9" s="268" t="s">
        <v>243</v>
      </c>
      <c r="E9" s="269"/>
      <c r="F9" s="107">
        <v>359044</v>
      </c>
      <c r="G9" s="2"/>
    </row>
    <row r="10" spans="1:7" ht="21.95" customHeight="1" x14ac:dyDescent="0.15">
      <c r="A10" s="2"/>
      <c r="B10" s="275"/>
      <c r="C10" s="277"/>
      <c r="D10" s="268" t="s">
        <v>313</v>
      </c>
      <c r="E10" s="269"/>
      <c r="F10" s="108">
        <v>259236</v>
      </c>
      <c r="G10" s="2"/>
    </row>
    <row r="11" spans="1:7" ht="21.95" customHeight="1" x14ac:dyDescent="0.15">
      <c r="A11" s="2"/>
      <c r="B11" s="275"/>
      <c r="C11" s="277"/>
      <c r="D11" s="268" t="s">
        <v>244</v>
      </c>
      <c r="E11" s="269"/>
      <c r="F11" s="108">
        <v>4789505</v>
      </c>
      <c r="G11" s="2"/>
    </row>
    <row r="12" spans="1:7" ht="21.95" customHeight="1" x14ac:dyDescent="0.15">
      <c r="A12" s="2"/>
      <c r="B12" s="275"/>
      <c r="C12" s="277"/>
      <c r="D12" s="268" t="s">
        <v>245</v>
      </c>
      <c r="E12" s="269"/>
      <c r="F12" s="108">
        <v>10282.44</v>
      </c>
      <c r="G12" s="2"/>
    </row>
    <row r="13" spans="1:7" ht="21.95" customHeight="1" x14ac:dyDescent="0.15">
      <c r="A13" s="2"/>
      <c r="B13" s="275"/>
      <c r="C13" s="277"/>
      <c r="D13" s="263" t="s">
        <v>257</v>
      </c>
      <c r="E13" s="264"/>
      <c r="F13" s="108">
        <v>60246.724000000002</v>
      </c>
      <c r="G13" s="2"/>
    </row>
    <row r="14" spans="1:7" ht="21.95" customHeight="1" x14ac:dyDescent="0.15">
      <c r="A14" s="2"/>
      <c r="B14" s="275"/>
      <c r="C14" s="277"/>
      <c r="D14" s="268" t="s">
        <v>246</v>
      </c>
      <c r="E14" s="269"/>
      <c r="F14" s="108">
        <v>239588</v>
      </c>
      <c r="G14" s="2"/>
    </row>
    <row r="15" spans="1:7" ht="21.95" customHeight="1" x14ac:dyDescent="0.15">
      <c r="A15" s="2"/>
      <c r="B15" s="275"/>
      <c r="C15" s="277"/>
      <c r="D15" s="268" t="s">
        <v>247</v>
      </c>
      <c r="E15" s="269"/>
      <c r="F15" s="108">
        <v>45924</v>
      </c>
      <c r="G15" s="2"/>
    </row>
    <row r="16" spans="1:7" ht="21.95" customHeight="1" x14ac:dyDescent="0.15">
      <c r="A16" s="2"/>
      <c r="B16" s="275"/>
      <c r="C16" s="277"/>
      <c r="D16" s="268" t="s">
        <v>248</v>
      </c>
      <c r="E16" s="269"/>
      <c r="F16" s="108">
        <v>22723</v>
      </c>
      <c r="G16" s="2"/>
    </row>
    <row r="17" spans="1:9" ht="21.95" customHeight="1" x14ac:dyDescent="0.15">
      <c r="A17" s="2"/>
      <c r="B17" s="275"/>
      <c r="C17" s="277"/>
      <c r="D17" s="268" t="s">
        <v>249</v>
      </c>
      <c r="E17" s="269"/>
      <c r="F17" s="108">
        <v>1441696.0349999999</v>
      </c>
      <c r="G17" s="2"/>
    </row>
    <row r="18" spans="1:9" ht="21.95" customHeight="1" x14ac:dyDescent="0.15">
      <c r="A18" s="2"/>
      <c r="B18" s="275"/>
      <c r="C18" s="277"/>
      <c r="D18" s="268" t="s">
        <v>250</v>
      </c>
      <c r="E18" s="269"/>
      <c r="F18" s="108">
        <v>484336.64399999997</v>
      </c>
      <c r="G18" s="2"/>
    </row>
    <row r="19" spans="1:9" ht="21.95" customHeight="1" x14ac:dyDescent="0.15">
      <c r="A19" s="2"/>
      <c r="B19" s="275"/>
      <c r="C19" s="277"/>
      <c r="D19" s="268" t="s">
        <v>251</v>
      </c>
      <c r="E19" s="269"/>
      <c r="F19" s="108">
        <v>213425.09400000001</v>
      </c>
      <c r="G19" s="2"/>
    </row>
    <row r="20" spans="1:9" ht="21.95" customHeight="1" x14ac:dyDescent="0.15">
      <c r="A20" s="2"/>
      <c r="B20" s="275"/>
      <c r="C20" s="277"/>
      <c r="D20" s="268" t="s">
        <v>252</v>
      </c>
      <c r="E20" s="269"/>
      <c r="F20" s="108">
        <v>94544.960000000006</v>
      </c>
      <c r="G20" s="2"/>
      <c r="I20" s="128"/>
    </row>
    <row r="21" spans="1:9" ht="21.95" customHeight="1" x14ac:dyDescent="0.15">
      <c r="A21" s="2"/>
      <c r="B21" s="275"/>
      <c r="C21" s="278"/>
      <c r="D21" s="265" t="s">
        <v>205</v>
      </c>
      <c r="E21" s="267"/>
      <c r="F21" s="108">
        <f>SUM(F5:F20)</f>
        <v>56160052.537999995</v>
      </c>
      <c r="G21" s="2"/>
      <c r="I21" s="127"/>
    </row>
    <row r="22" spans="1:9" ht="21.95" customHeight="1" x14ac:dyDescent="0.15">
      <c r="A22" s="2"/>
      <c r="B22" s="275"/>
      <c r="C22" s="270" t="s">
        <v>206</v>
      </c>
      <c r="D22" s="271" t="s">
        <v>210</v>
      </c>
      <c r="E22" s="110" t="s">
        <v>207</v>
      </c>
      <c r="F22" s="108">
        <v>1586770</v>
      </c>
      <c r="G22" s="2"/>
    </row>
    <row r="23" spans="1:9" ht="21.95" customHeight="1" x14ac:dyDescent="0.15">
      <c r="A23" s="2"/>
      <c r="B23" s="275"/>
      <c r="C23" s="270"/>
      <c r="D23" s="272"/>
      <c r="E23" s="110" t="s">
        <v>208</v>
      </c>
      <c r="F23" s="108">
        <v>2317152</v>
      </c>
      <c r="G23" s="2"/>
    </row>
    <row r="24" spans="1:9" ht="21.95" customHeight="1" x14ac:dyDescent="0.15">
      <c r="A24" s="2"/>
      <c r="B24" s="275"/>
      <c r="C24" s="270"/>
      <c r="D24" s="273"/>
      <c r="E24" s="111" t="s">
        <v>209</v>
      </c>
      <c r="F24" s="108">
        <f>SUM(F22:F23)</f>
        <v>3903922</v>
      </c>
      <c r="G24" s="2"/>
    </row>
    <row r="25" spans="1:9" ht="21.95" customHeight="1" x14ac:dyDescent="0.15">
      <c r="A25" s="2"/>
      <c r="B25" s="275"/>
      <c r="C25" s="270"/>
      <c r="D25" s="271" t="s">
        <v>211</v>
      </c>
      <c r="E25" s="110" t="s">
        <v>207</v>
      </c>
      <c r="F25" s="108">
        <v>40211613.989999995</v>
      </c>
      <c r="G25" s="2"/>
    </row>
    <row r="26" spans="1:9" ht="21.95" customHeight="1" x14ac:dyDescent="0.15">
      <c r="A26" s="2"/>
      <c r="B26" s="275"/>
      <c r="C26" s="270"/>
      <c r="D26" s="272"/>
      <c r="E26" s="110" t="s">
        <v>208</v>
      </c>
      <c r="F26" s="108">
        <v>11927852.674999999</v>
      </c>
      <c r="G26" s="2"/>
    </row>
    <row r="27" spans="1:9" ht="21.95" customHeight="1" x14ac:dyDescent="0.15">
      <c r="A27" s="2"/>
      <c r="B27" s="275"/>
      <c r="C27" s="270"/>
      <c r="D27" s="273"/>
      <c r="E27" s="111" t="s">
        <v>209</v>
      </c>
      <c r="F27" s="108">
        <f>SUM(F25:F26)</f>
        <v>52139466.664999992</v>
      </c>
      <c r="G27" s="2"/>
    </row>
    <row r="28" spans="1:9" ht="21.95" customHeight="1" x14ac:dyDescent="0.15">
      <c r="A28" s="2"/>
      <c r="B28" s="276"/>
      <c r="C28" s="270"/>
      <c r="D28" s="265" t="s">
        <v>205</v>
      </c>
      <c r="E28" s="267"/>
      <c r="F28" s="108">
        <f>F24+F27</f>
        <v>56043388.664999992</v>
      </c>
      <c r="G28" s="2"/>
    </row>
    <row r="29" spans="1:9" ht="21.95" customHeight="1" x14ac:dyDescent="0.15">
      <c r="A29" s="2"/>
      <c r="B29" s="265" t="s">
        <v>39</v>
      </c>
      <c r="C29" s="266"/>
      <c r="D29" s="266"/>
      <c r="E29" s="267"/>
      <c r="F29" s="107">
        <f>F21+F28</f>
        <v>112203441.20299998</v>
      </c>
      <c r="G29" s="2"/>
    </row>
    <row r="30" spans="1:9" ht="21.95" customHeight="1" x14ac:dyDescent="0.15">
      <c r="A30" s="2"/>
      <c r="B30" s="156"/>
      <c r="C30" s="156"/>
      <c r="D30" s="156"/>
      <c r="E30" s="156"/>
      <c r="F30" s="156"/>
      <c r="G30" s="2"/>
    </row>
    <row r="31" spans="1:9" ht="22.5" customHeight="1" x14ac:dyDescent="0.15">
      <c r="B31" s="155"/>
      <c r="C31" s="155"/>
      <c r="D31" s="155"/>
      <c r="E31" s="155"/>
      <c r="F31" s="155"/>
    </row>
    <row r="32" spans="1:9" ht="22.5" customHeight="1" x14ac:dyDescent="0.15"/>
    <row r="33" ht="22.5" customHeight="1" x14ac:dyDescent="0.15"/>
    <row r="34" ht="22.5" customHeight="1" x14ac:dyDescent="0.15"/>
    <row r="35" ht="22.5" customHeight="1" x14ac:dyDescent="0.15"/>
  </sheetData>
  <mergeCells count="25">
    <mergeCell ref="D4:E4"/>
    <mergeCell ref="B5:B28"/>
    <mergeCell ref="C5:C21"/>
    <mergeCell ref="D5:E5"/>
    <mergeCell ref="D6:E6"/>
    <mergeCell ref="D7:E7"/>
    <mergeCell ref="D8:E8"/>
    <mergeCell ref="D9:E9"/>
    <mergeCell ref="D11:E11"/>
    <mergeCell ref="D12:E12"/>
    <mergeCell ref="D10:E10"/>
    <mergeCell ref="D18:E18"/>
    <mergeCell ref="D14:E14"/>
    <mergeCell ref="D15:E15"/>
    <mergeCell ref="D16:E16"/>
    <mergeCell ref="D17:E17"/>
    <mergeCell ref="D13:E13"/>
    <mergeCell ref="B29:E29"/>
    <mergeCell ref="D19:E19"/>
    <mergeCell ref="D20:E20"/>
    <mergeCell ref="D21:E21"/>
    <mergeCell ref="C22:C28"/>
    <mergeCell ref="D22:D24"/>
    <mergeCell ref="D25:D27"/>
    <mergeCell ref="D28:E28"/>
  </mergeCells>
  <phoneticPr fontId="4"/>
  <printOptions horizontalCentered="1"/>
  <pageMargins left="0.19685039370078741" right="0.19685039370078741" top="0.15748031496062992" bottom="0.15748031496062992" header="0.31496062992125984" footer="0.31496062992125984"/>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view="pageBreakPreview" zoomScale="80" zoomScaleNormal="100" zoomScaleSheetLayoutView="80" workbookViewId="0"/>
  </sheetViews>
  <sheetFormatPr defaultRowHeight="11.25" x14ac:dyDescent="0.15"/>
  <cols>
    <col min="1" max="1" width="2.125" style="12" customWidth="1"/>
    <col min="2" max="2" width="25.625" style="12" customWidth="1"/>
    <col min="3" max="7" width="15.625" style="12" customWidth="1"/>
    <col min="8" max="8" width="1.5" style="12" customWidth="1"/>
    <col min="9" max="16384" width="9" style="12"/>
  </cols>
  <sheetData>
    <row r="1" spans="1:10" ht="33.75" customHeight="1" x14ac:dyDescent="0.15">
      <c r="B1" s="182"/>
      <c r="C1" s="182"/>
      <c r="D1" s="182"/>
      <c r="E1" s="182"/>
      <c r="F1" s="182"/>
      <c r="G1" s="182"/>
    </row>
    <row r="2" spans="1:10" ht="19.5" customHeight="1" x14ac:dyDescent="0.15">
      <c r="A2" s="28"/>
      <c r="B2" s="169" t="s">
        <v>198</v>
      </c>
      <c r="C2" s="156"/>
      <c r="D2" s="156"/>
      <c r="E2" s="156"/>
      <c r="F2" s="156"/>
      <c r="G2" s="156"/>
    </row>
    <row r="3" spans="1:10" ht="19.5" customHeight="1" x14ac:dyDescent="0.15">
      <c r="A3" s="28"/>
      <c r="B3" s="169" t="s">
        <v>212</v>
      </c>
      <c r="C3" s="178"/>
      <c r="D3" s="156"/>
      <c r="E3" s="156"/>
      <c r="F3" s="168"/>
      <c r="G3" s="168" t="s">
        <v>227</v>
      </c>
    </row>
    <row r="4" spans="1:10" ht="24" customHeight="1" x14ac:dyDescent="0.15">
      <c r="B4" s="279" t="s">
        <v>213</v>
      </c>
      <c r="C4" s="279" t="s">
        <v>214</v>
      </c>
      <c r="D4" s="281" t="s">
        <v>215</v>
      </c>
      <c r="E4" s="282"/>
      <c r="F4" s="282"/>
      <c r="G4" s="283"/>
    </row>
    <row r="5" spans="1:10" ht="24" customHeight="1" x14ac:dyDescent="0.15">
      <c r="B5" s="280"/>
      <c r="C5" s="280"/>
      <c r="D5" s="183" t="s">
        <v>216</v>
      </c>
      <c r="E5" s="183" t="s">
        <v>217</v>
      </c>
      <c r="F5" s="183" t="s">
        <v>218</v>
      </c>
      <c r="G5" s="183" t="s">
        <v>219</v>
      </c>
    </row>
    <row r="6" spans="1:10" ht="24" customHeight="1" x14ac:dyDescent="0.15">
      <c r="B6" s="176" t="s">
        <v>220</v>
      </c>
      <c r="C6" s="180">
        <v>106795064.964</v>
      </c>
      <c r="D6" s="180">
        <v>52139466.664999992</v>
      </c>
      <c r="E6" s="180"/>
      <c r="F6" s="181">
        <v>50078560.286000013</v>
      </c>
      <c r="G6" s="180">
        <v>4577038.0130000003</v>
      </c>
    </row>
    <row r="7" spans="1:10" ht="24" customHeight="1" x14ac:dyDescent="0.15">
      <c r="B7" s="176" t="s">
        <v>221</v>
      </c>
      <c r="C7" s="180">
        <v>7545127.9610000001</v>
      </c>
      <c r="D7" s="180">
        <v>3903922</v>
      </c>
      <c r="E7" s="180">
        <v>3462000</v>
      </c>
      <c r="F7" s="181">
        <v>84924.301000000123</v>
      </c>
      <c r="G7" s="180">
        <v>94281.66</v>
      </c>
    </row>
    <row r="8" spans="1:10" ht="24" customHeight="1" x14ac:dyDescent="0.15">
      <c r="B8" s="176" t="s">
        <v>222</v>
      </c>
      <c r="C8" s="180">
        <v>10927</v>
      </c>
      <c r="D8" s="180"/>
      <c r="E8" s="180"/>
      <c r="F8" s="181">
        <v>10927</v>
      </c>
      <c r="G8" s="180"/>
      <c r="J8" s="129"/>
    </row>
    <row r="9" spans="1:10" ht="24" customHeight="1" x14ac:dyDescent="0.15">
      <c r="B9" s="176" t="s">
        <v>223</v>
      </c>
      <c r="C9" s="180">
        <f>3333062.711-C8</f>
        <v>3322135.7110000001</v>
      </c>
      <c r="D9" s="180"/>
      <c r="E9" s="180"/>
      <c r="F9" s="181">
        <v>3023705.6260000002</v>
      </c>
      <c r="G9" s="180">
        <v>298430.08499999996</v>
      </c>
      <c r="J9" s="130"/>
    </row>
    <row r="10" spans="1:10" ht="24" customHeight="1" x14ac:dyDescent="0.15">
      <c r="B10" s="176" t="s">
        <v>149</v>
      </c>
      <c r="C10" s="180"/>
      <c r="D10" s="180"/>
      <c r="E10" s="180"/>
      <c r="F10" s="181"/>
      <c r="G10" s="180"/>
    </row>
    <row r="11" spans="1:10" ht="24" customHeight="1" x14ac:dyDescent="0.15">
      <c r="B11" s="176" t="s">
        <v>4</v>
      </c>
      <c r="C11" s="180">
        <f>SUM(C6:C10)</f>
        <v>117673255.63599999</v>
      </c>
      <c r="D11" s="180">
        <f>SUM(D6:D10)</f>
        <v>56043388.664999992</v>
      </c>
      <c r="E11" s="180">
        <f t="shared" ref="E11:G11" si="0">SUM(E6:E10)</f>
        <v>3462000</v>
      </c>
      <c r="F11" s="180">
        <f t="shared" si="0"/>
        <v>53198117.213000014</v>
      </c>
      <c r="G11" s="180">
        <f t="shared" si="0"/>
        <v>4969749.7580000004</v>
      </c>
    </row>
    <row r="12" spans="1:10" x14ac:dyDescent="0.15">
      <c r="B12" s="182"/>
      <c r="C12" s="182"/>
      <c r="D12" s="182"/>
      <c r="E12" s="182"/>
      <c r="F12" s="182"/>
      <c r="G12" s="182"/>
    </row>
    <row r="13" spans="1:10" x14ac:dyDescent="0.15">
      <c r="B13" s="182"/>
      <c r="C13" s="182"/>
      <c r="D13" s="182"/>
      <c r="E13" s="182"/>
      <c r="F13" s="182"/>
      <c r="G13" s="182"/>
    </row>
    <row r="14" spans="1:10" x14ac:dyDescent="0.15">
      <c r="B14" s="182"/>
      <c r="C14" s="182"/>
      <c r="D14" s="182"/>
      <c r="E14" s="182"/>
      <c r="F14" s="182"/>
      <c r="G14" s="182"/>
    </row>
    <row r="15" spans="1:10" x14ac:dyDescent="0.15">
      <c r="B15" s="182"/>
      <c r="C15" s="182"/>
      <c r="D15" s="182"/>
      <c r="E15" s="182"/>
      <c r="F15" s="182"/>
      <c r="G15" s="182"/>
    </row>
    <row r="16" spans="1:10" x14ac:dyDescent="0.15">
      <c r="B16" s="182"/>
      <c r="C16" s="182"/>
      <c r="D16" s="182"/>
      <c r="E16" s="182"/>
      <c r="F16" s="182"/>
      <c r="G16" s="182"/>
    </row>
    <row r="17" spans="2:7" x14ac:dyDescent="0.15">
      <c r="B17" s="182"/>
      <c r="C17" s="182"/>
      <c r="D17" s="182"/>
      <c r="E17" s="182"/>
      <c r="F17" s="182"/>
      <c r="G17" s="182"/>
    </row>
  </sheetData>
  <mergeCells count="3">
    <mergeCell ref="B4:B5"/>
    <mergeCell ref="C4:C5"/>
    <mergeCell ref="D4:G4"/>
  </mergeCells>
  <phoneticPr fontId="4"/>
  <printOptions horizontalCentered="1"/>
  <pageMargins left="0.19685039370078741" right="0.19685039370078741" top="0.15748031496062992" bottom="0.15748031496062992"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view="pageBreakPreview" zoomScale="80" zoomScaleNormal="178" zoomScaleSheetLayoutView="80" workbookViewId="0"/>
  </sheetViews>
  <sheetFormatPr defaultRowHeight="11.25" x14ac:dyDescent="0.15"/>
  <cols>
    <col min="1" max="1" width="2.125" style="12" customWidth="1"/>
    <col min="2" max="2" width="28.375" style="12" customWidth="1"/>
    <col min="3" max="3" width="20.625" style="12" customWidth="1"/>
    <col min="4" max="4" width="5.125" style="12" customWidth="1"/>
    <col min="5" max="16384" width="9" style="12"/>
  </cols>
  <sheetData>
    <row r="1" spans="1:3" ht="24.75" customHeight="1" x14ac:dyDescent="0.15"/>
    <row r="2" spans="1:3" ht="19.5" customHeight="1" x14ac:dyDescent="0.15">
      <c r="B2" s="284" t="s">
        <v>224</v>
      </c>
      <c r="C2" s="284"/>
    </row>
    <row r="3" spans="1:3" ht="19.5" customHeight="1" x14ac:dyDescent="0.15">
      <c r="B3" s="11" t="s">
        <v>131</v>
      </c>
      <c r="C3" s="59" t="s">
        <v>225</v>
      </c>
    </row>
    <row r="4" spans="1:3" ht="24.95" customHeight="1" x14ac:dyDescent="0.15">
      <c r="A4" s="28"/>
      <c r="B4" s="90" t="s">
        <v>62</v>
      </c>
      <c r="C4" s="90" t="s">
        <v>122</v>
      </c>
    </row>
    <row r="5" spans="1:3" ht="24.95" customHeight="1" x14ac:dyDescent="0.15">
      <c r="A5" s="28"/>
      <c r="B5" s="91" t="s">
        <v>132</v>
      </c>
      <c r="C5" s="91"/>
    </row>
    <row r="6" spans="1:3" ht="24.95" customHeight="1" x14ac:dyDescent="0.15">
      <c r="A6" s="28"/>
      <c r="B6" s="91" t="s">
        <v>133</v>
      </c>
      <c r="C6" s="89">
        <v>5815383.7300000004</v>
      </c>
    </row>
    <row r="7" spans="1:3" ht="24.95" customHeight="1" x14ac:dyDescent="0.15">
      <c r="A7" s="28"/>
      <c r="B7" s="91" t="s">
        <v>134</v>
      </c>
      <c r="C7" s="91"/>
    </row>
    <row r="8" spans="1:3" ht="24.95" customHeight="1" x14ac:dyDescent="0.15">
      <c r="A8" s="28"/>
      <c r="B8" s="91"/>
      <c r="C8" s="91"/>
    </row>
    <row r="9" spans="1:3" ht="24.95" customHeight="1" x14ac:dyDescent="0.15">
      <c r="A9" s="28"/>
      <c r="B9" s="91"/>
      <c r="C9" s="91"/>
    </row>
    <row r="10" spans="1:3" ht="24.95" customHeight="1" x14ac:dyDescent="0.15">
      <c r="A10" s="28"/>
      <c r="B10" s="92" t="s">
        <v>4</v>
      </c>
      <c r="C10" s="93">
        <f>SUM(C5:C9)</f>
        <v>5815383.7300000004</v>
      </c>
    </row>
    <row r="11" spans="1:3" ht="1.9" customHeight="1" x14ac:dyDescent="0.15">
      <c r="B11" s="30"/>
      <c r="C11" s="30"/>
    </row>
  </sheetData>
  <mergeCells count="1">
    <mergeCell ref="B2:C2"/>
  </mergeCells>
  <phoneticPr fontId="4"/>
  <printOptions horizontalCentered="1"/>
  <pageMargins left="0.19685039370078741" right="0.19685039370078741" top="0.19685039370078741" bottom="0.15748031496062992"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80" zoomScaleNormal="80" zoomScaleSheetLayoutView="80" workbookViewId="0"/>
  </sheetViews>
  <sheetFormatPr defaultRowHeight="13.5" x14ac:dyDescent="0.15"/>
  <cols>
    <col min="1" max="1" width="8.5" style="30" customWidth="1"/>
    <col min="2" max="2" width="38.625" style="30" customWidth="1"/>
    <col min="3" max="3" width="19.625" style="30" customWidth="1"/>
    <col min="4" max="10" width="16.625" style="30" customWidth="1"/>
    <col min="11" max="12" width="18.625" style="30" customWidth="1"/>
    <col min="13" max="13" width="1.25" style="30" customWidth="1"/>
    <col min="14" max="14" width="13.125" style="30" bestFit="1" customWidth="1"/>
    <col min="15" max="16384" width="9" style="30"/>
  </cols>
  <sheetData>
    <row r="1" spans="1:14" ht="30" customHeight="1" x14ac:dyDescent="0.15"/>
    <row r="2" spans="1:14" ht="34.5" customHeight="1" x14ac:dyDescent="0.15">
      <c r="B2" s="139" t="s">
        <v>40</v>
      </c>
      <c r="C2" s="139"/>
      <c r="D2" s="139"/>
      <c r="E2" s="139"/>
      <c r="F2" s="139"/>
      <c r="G2" s="139"/>
      <c r="H2" s="139"/>
      <c r="I2" s="139"/>
      <c r="J2" s="139"/>
      <c r="K2" s="139"/>
      <c r="L2" s="139"/>
    </row>
    <row r="3" spans="1:14" ht="20.100000000000001" hidden="1" customHeight="1" x14ac:dyDescent="0.15">
      <c r="B3" s="4" t="s">
        <v>41</v>
      </c>
      <c r="C3" s="31"/>
      <c r="D3" s="31"/>
      <c r="E3" s="31"/>
      <c r="F3" s="31"/>
      <c r="G3" s="31"/>
      <c r="H3" s="31"/>
      <c r="I3" s="140" t="s">
        <v>139</v>
      </c>
      <c r="J3" s="31"/>
      <c r="K3" s="31"/>
      <c r="L3" s="31"/>
      <c r="M3" s="31"/>
    </row>
    <row r="4" spans="1:14" ht="50.1" hidden="1" customHeight="1" x14ac:dyDescent="0.15">
      <c r="A4" s="1"/>
      <c r="B4" s="19" t="s">
        <v>42</v>
      </c>
      <c r="C4" s="18" t="s">
        <v>43</v>
      </c>
      <c r="D4" s="18" t="s">
        <v>44</v>
      </c>
      <c r="E4" s="18" t="s">
        <v>45</v>
      </c>
      <c r="F4" s="18" t="s">
        <v>46</v>
      </c>
      <c r="G4" s="18" t="s">
        <v>47</v>
      </c>
      <c r="H4" s="18" t="s">
        <v>48</v>
      </c>
      <c r="I4" s="18" t="s">
        <v>49</v>
      </c>
      <c r="J4" s="6"/>
      <c r="K4" s="5"/>
      <c r="L4" s="5"/>
      <c r="M4" s="5"/>
    </row>
    <row r="5" spans="1:14" ht="39.950000000000003" hidden="1" customHeight="1" x14ac:dyDescent="0.15">
      <c r="A5" s="1"/>
      <c r="B5" s="7" t="s">
        <v>148</v>
      </c>
      <c r="C5" s="7"/>
      <c r="D5" s="7"/>
      <c r="E5" s="7"/>
      <c r="F5" s="7"/>
      <c r="G5" s="7"/>
      <c r="H5" s="7"/>
      <c r="I5" s="7"/>
      <c r="J5" s="5"/>
      <c r="K5" s="5"/>
      <c r="L5" s="5"/>
      <c r="M5" s="5"/>
    </row>
    <row r="6" spans="1:14" ht="39.950000000000003" hidden="1" customHeight="1" x14ac:dyDescent="0.15">
      <c r="A6" s="1"/>
      <c r="B6" s="7"/>
      <c r="C6" s="7"/>
      <c r="D6" s="7"/>
      <c r="E6" s="7"/>
      <c r="F6" s="7"/>
      <c r="G6" s="7"/>
      <c r="H6" s="7"/>
      <c r="I6" s="7"/>
      <c r="J6" s="5"/>
      <c r="K6" s="5"/>
      <c r="L6" s="5"/>
      <c r="M6" s="5"/>
    </row>
    <row r="7" spans="1:14" ht="39.950000000000003" hidden="1" customHeight="1" x14ac:dyDescent="0.15">
      <c r="A7" s="1"/>
      <c r="B7" s="19" t="s">
        <v>4</v>
      </c>
      <c r="C7" s="7"/>
      <c r="D7" s="7"/>
      <c r="E7" s="7"/>
      <c r="F7" s="7"/>
      <c r="G7" s="7"/>
      <c r="H7" s="7"/>
      <c r="I7" s="7"/>
      <c r="J7" s="5"/>
      <c r="K7" s="5"/>
      <c r="L7" s="5"/>
      <c r="M7" s="5"/>
    </row>
    <row r="8" spans="1:14" ht="11.1" hidden="1" customHeight="1" x14ac:dyDescent="0.15">
      <c r="B8" s="31"/>
      <c r="C8" s="31"/>
      <c r="D8" s="31"/>
      <c r="E8" s="31"/>
      <c r="F8" s="31"/>
      <c r="G8" s="31"/>
      <c r="H8" s="31"/>
      <c r="I8" s="31"/>
      <c r="J8" s="31"/>
      <c r="K8" s="31"/>
      <c r="L8" s="31"/>
      <c r="M8" s="31"/>
    </row>
    <row r="9" spans="1:14" ht="20.100000000000001" customHeight="1" x14ac:dyDescent="0.15">
      <c r="B9" s="4" t="s">
        <v>136</v>
      </c>
      <c r="C9" s="31"/>
      <c r="D9" s="31"/>
      <c r="E9" s="31"/>
      <c r="F9" s="31"/>
      <c r="G9" s="31"/>
      <c r="H9" s="31"/>
      <c r="I9" s="31"/>
      <c r="J9" s="31"/>
      <c r="K9" s="141" t="s">
        <v>225</v>
      </c>
      <c r="L9" s="31"/>
      <c r="M9" s="31"/>
    </row>
    <row r="10" spans="1:14" ht="50.1" customHeight="1" x14ac:dyDescent="0.15">
      <c r="A10" s="1"/>
      <c r="B10" s="131" t="s">
        <v>50</v>
      </c>
      <c r="C10" s="36" t="s">
        <v>51</v>
      </c>
      <c r="D10" s="36" t="s">
        <v>52</v>
      </c>
      <c r="E10" s="36" t="s">
        <v>53</v>
      </c>
      <c r="F10" s="36" t="s">
        <v>54</v>
      </c>
      <c r="G10" s="36" t="s">
        <v>55</v>
      </c>
      <c r="H10" s="36" t="s">
        <v>56</v>
      </c>
      <c r="I10" s="36" t="s">
        <v>57</v>
      </c>
      <c r="J10" s="36" t="s">
        <v>58</v>
      </c>
      <c r="K10" s="36" t="s">
        <v>49</v>
      </c>
      <c r="L10" s="5"/>
      <c r="M10" s="5"/>
      <c r="N10" s="46"/>
    </row>
    <row r="11" spans="1:14" ht="39.950000000000003" customHeight="1" x14ac:dyDescent="0.15">
      <c r="A11" s="1"/>
      <c r="B11" s="35" t="s">
        <v>153</v>
      </c>
      <c r="C11" s="33">
        <v>5000</v>
      </c>
      <c r="D11" s="33">
        <v>3365414.1839999999</v>
      </c>
      <c r="E11" s="33">
        <v>3223862.301</v>
      </c>
      <c r="F11" s="33">
        <v>141551.88299999991</v>
      </c>
      <c r="G11" s="33">
        <v>5000</v>
      </c>
      <c r="H11" s="34">
        <v>1</v>
      </c>
      <c r="I11" s="33">
        <v>141551.88299999991</v>
      </c>
      <c r="J11" s="33">
        <v>0</v>
      </c>
      <c r="K11" s="33">
        <v>5000</v>
      </c>
      <c r="L11" s="5"/>
      <c r="M11" s="5"/>
      <c r="N11" s="45"/>
    </row>
    <row r="12" spans="1:14" ht="39.950000000000003" customHeight="1" x14ac:dyDescent="0.15">
      <c r="A12" s="1"/>
      <c r="B12" s="35" t="s">
        <v>154</v>
      </c>
      <c r="C12" s="33">
        <v>34965</v>
      </c>
      <c r="D12" s="33">
        <v>148632.299</v>
      </c>
      <c r="E12" s="33">
        <v>5856.7569999999996</v>
      </c>
      <c r="F12" s="33">
        <v>142775.54199999999</v>
      </c>
      <c r="G12" s="33">
        <v>120000</v>
      </c>
      <c r="H12" s="34">
        <v>0.291375</v>
      </c>
      <c r="I12" s="33">
        <v>41601.223550249997</v>
      </c>
      <c r="J12" s="33">
        <v>0</v>
      </c>
      <c r="K12" s="33">
        <v>34965.08</v>
      </c>
      <c r="L12" s="5"/>
      <c r="M12" s="5"/>
      <c r="N12" s="45"/>
    </row>
    <row r="13" spans="1:14" ht="39.950000000000003" customHeight="1" x14ac:dyDescent="0.15">
      <c r="A13" s="1"/>
      <c r="B13" s="35" t="s">
        <v>155</v>
      </c>
      <c r="C13" s="33">
        <v>300000</v>
      </c>
      <c r="D13" s="33">
        <v>478338.81</v>
      </c>
      <c r="E13" s="33">
        <v>90880.606</v>
      </c>
      <c r="F13" s="33">
        <v>387458.20400000003</v>
      </c>
      <c r="G13" s="33">
        <v>300000</v>
      </c>
      <c r="H13" s="34">
        <v>1</v>
      </c>
      <c r="I13" s="33">
        <v>387458.20400000003</v>
      </c>
      <c r="J13" s="33">
        <v>0</v>
      </c>
      <c r="K13" s="33">
        <v>300000</v>
      </c>
      <c r="L13" s="5"/>
      <c r="M13" s="5"/>
      <c r="N13" s="45"/>
    </row>
    <row r="14" spans="1:14" ht="39.950000000000003" customHeight="1" x14ac:dyDescent="0.15">
      <c r="A14" s="1"/>
      <c r="B14" s="35" t="s">
        <v>230</v>
      </c>
      <c r="C14" s="33">
        <v>45000</v>
      </c>
      <c r="D14" s="33">
        <v>121224.618</v>
      </c>
      <c r="E14" s="33">
        <v>51596.065999999999</v>
      </c>
      <c r="F14" s="33">
        <v>69628.551999999996</v>
      </c>
      <c r="G14" s="33">
        <v>50000</v>
      </c>
      <c r="H14" s="34">
        <v>0.9</v>
      </c>
      <c r="I14" s="33">
        <v>62665.696799999998</v>
      </c>
      <c r="J14" s="33">
        <v>0</v>
      </c>
      <c r="K14" s="33">
        <v>45000</v>
      </c>
      <c r="L14" s="5"/>
      <c r="M14" s="5"/>
      <c r="N14" s="45"/>
    </row>
    <row r="15" spans="1:14" ht="39.950000000000003" customHeight="1" x14ac:dyDescent="0.15">
      <c r="A15" s="1"/>
      <c r="B15" s="43" t="s">
        <v>156</v>
      </c>
      <c r="C15" s="33">
        <v>500000</v>
      </c>
      <c r="D15" s="33">
        <v>752168.49899999995</v>
      </c>
      <c r="E15" s="33">
        <v>181069.837</v>
      </c>
      <c r="F15" s="33">
        <v>571098.66200000001</v>
      </c>
      <c r="G15" s="33">
        <v>500000</v>
      </c>
      <c r="H15" s="34">
        <v>1</v>
      </c>
      <c r="I15" s="33">
        <v>571098.66200000001</v>
      </c>
      <c r="J15" s="33">
        <v>0</v>
      </c>
      <c r="K15" s="33">
        <v>500000</v>
      </c>
      <c r="L15" s="5"/>
      <c r="M15" s="5"/>
      <c r="N15" s="45"/>
    </row>
    <row r="16" spans="1:14" ht="39.950000000000003" customHeight="1" x14ac:dyDescent="0.15">
      <c r="A16" s="1"/>
      <c r="B16" s="35" t="s">
        <v>157</v>
      </c>
      <c r="C16" s="33">
        <v>3000</v>
      </c>
      <c r="D16" s="33">
        <v>876689.071</v>
      </c>
      <c r="E16" s="33">
        <v>578776.06000000006</v>
      </c>
      <c r="F16" s="33">
        <v>297913.01099999994</v>
      </c>
      <c r="G16" s="33">
        <v>3000</v>
      </c>
      <c r="H16" s="34">
        <v>1</v>
      </c>
      <c r="I16" s="33">
        <v>297913.011</v>
      </c>
      <c r="J16" s="33">
        <v>0</v>
      </c>
      <c r="K16" s="33">
        <v>3000</v>
      </c>
      <c r="L16" s="5"/>
      <c r="M16" s="5"/>
      <c r="N16" s="45"/>
    </row>
    <row r="17" spans="1:14" ht="39.950000000000003" customHeight="1" x14ac:dyDescent="0.15">
      <c r="A17" s="1"/>
      <c r="B17" s="35" t="s">
        <v>158</v>
      </c>
      <c r="C17" s="33">
        <v>3000</v>
      </c>
      <c r="D17" s="33">
        <v>155828.796</v>
      </c>
      <c r="E17" s="33">
        <v>143667.465</v>
      </c>
      <c r="F17" s="33">
        <v>12161.331000000006</v>
      </c>
      <c r="G17" s="33">
        <v>3000</v>
      </c>
      <c r="H17" s="34">
        <v>1</v>
      </c>
      <c r="I17" s="33">
        <v>12161.331000000006</v>
      </c>
      <c r="J17" s="33">
        <v>0</v>
      </c>
      <c r="K17" s="33">
        <v>3000</v>
      </c>
      <c r="L17" s="5"/>
      <c r="M17" s="5"/>
      <c r="N17" s="45"/>
    </row>
    <row r="18" spans="1:14" ht="39.950000000000003" customHeight="1" x14ac:dyDescent="0.15">
      <c r="A18" s="1"/>
      <c r="B18" s="35" t="s">
        <v>159</v>
      </c>
      <c r="C18" s="33">
        <v>3000</v>
      </c>
      <c r="D18" s="33">
        <v>38273.108999999997</v>
      </c>
      <c r="E18" s="33">
        <v>25092.012999999999</v>
      </c>
      <c r="F18" s="33">
        <v>13181.095999999998</v>
      </c>
      <c r="G18" s="33">
        <v>3000</v>
      </c>
      <c r="H18" s="34">
        <v>1</v>
      </c>
      <c r="I18" s="33">
        <v>13181.095999999998</v>
      </c>
      <c r="J18" s="33">
        <v>0</v>
      </c>
      <c r="K18" s="33">
        <v>3000</v>
      </c>
      <c r="L18" s="5"/>
      <c r="M18" s="5"/>
      <c r="N18" s="45"/>
    </row>
    <row r="19" spans="1:14" ht="39.950000000000003" customHeight="1" x14ac:dyDescent="0.15">
      <c r="A19" s="1"/>
      <c r="B19" s="131" t="s">
        <v>4</v>
      </c>
      <c r="C19" s="33">
        <f>SUM(C11:C18)</f>
        <v>893965</v>
      </c>
      <c r="D19" s="33">
        <v>5936569.3859999999</v>
      </c>
      <c r="E19" s="33">
        <v>4300801.1050000004</v>
      </c>
      <c r="F19" s="33">
        <v>1635768.281</v>
      </c>
      <c r="G19" s="33">
        <v>984000</v>
      </c>
      <c r="H19" s="34"/>
      <c r="I19" s="33">
        <v>1527631.10735025</v>
      </c>
      <c r="J19" s="33">
        <v>0</v>
      </c>
      <c r="K19" s="33">
        <v>893965.08000000007</v>
      </c>
      <c r="L19" s="5"/>
      <c r="M19" s="5"/>
      <c r="N19" s="45"/>
    </row>
    <row r="20" spans="1:14" ht="12" customHeight="1" x14ac:dyDescent="0.15">
      <c r="A20" s="1"/>
      <c r="B20" s="6"/>
      <c r="C20" s="5"/>
      <c r="D20" s="5"/>
      <c r="E20" s="5"/>
      <c r="F20" s="5"/>
      <c r="G20" s="5"/>
      <c r="H20" s="5"/>
      <c r="I20" s="5"/>
      <c r="J20" s="5"/>
      <c r="K20" s="5"/>
      <c r="L20" s="5"/>
      <c r="M20" s="5"/>
    </row>
    <row r="21" spans="1:14" ht="20.100000000000001" customHeight="1" x14ac:dyDescent="0.15">
      <c r="B21" s="4" t="s">
        <v>137</v>
      </c>
      <c r="C21" s="31"/>
      <c r="D21" s="31"/>
      <c r="E21" s="31"/>
      <c r="F21" s="31"/>
      <c r="G21" s="31"/>
      <c r="H21" s="31"/>
      <c r="I21" s="31"/>
      <c r="J21" s="31"/>
      <c r="K21" s="140"/>
      <c r="L21" s="141" t="s">
        <v>225</v>
      </c>
      <c r="M21" s="31"/>
    </row>
    <row r="22" spans="1:14" ht="50.1" customHeight="1" x14ac:dyDescent="0.15">
      <c r="A22" s="1"/>
      <c r="B22" s="131" t="s">
        <v>50</v>
      </c>
      <c r="C22" s="133" t="s">
        <v>59</v>
      </c>
      <c r="D22" s="36" t="s">
        <v>52</v>
      </c>
      <c r="E22" s="36" t="s">
        <v>53</v>
      </c>
      <c r="F22" s="36" t="s">
        <v>54</v>
      </c>
      <c r="G22" s="36" t="s">
        <v>55</v>
      </c>
      <c r="H22" s="36" t="s">
        <v>56</v>
      </c>
      <c r="I22" s="36" t="s">
        <v>57</v>
      </c>
      <c r="J22" s="36" t="s">
        <v>60</v>
      </c>
      <c r="K22" s="36" t="s">
        <v>61</v>
      </c>
      <c r="L22" s="36" t="s">
        <v>49</v>
      </c>
      <c r="M22" s="5"/>
    </row>
    <row r="23" spans="1:14" ht="50.1" customHeight="1" x14ac:dyDescent="0.15">
      <c r="A23" s="1"/>
      <c r="B23" s="37" t="s">
        <v>160</v>
      </c>
      <c r="C23" s="38">
        <v>300000</v>
      </c>
      <c r="D23" s="38">
        <v>9779304</v>
      </c>
      <c r="E23" s="38">
        <v>484216</v>
      </c>
      <c r="F23" s="38">
        <v>9295088</v>
      </c>
      <c r="G23" s="38">
        <v>9652500</v>
      </c>
      <c r="H23" s="142">
        <v>3.108003108003108E-2</v>
      </c>
      <c r="I23" s="38">
        <v>288891.623931624</v>
      </c>
      <c r="J23" s="38">
        <v>0</v>
      </c>
      <c r="K23" s="38">
        <v>300000</v>
      </c>
      <c r="L23" s="38">
        <v>300000</v>
      </c>
      <c r="M23" s="5">
        <v>300000</v>
      </c>
      <c r="N23" s="45"/>
    </row>
    <row r="24" spans="1:14" ht="50.1" customHeight="1" x14ac:dyDescent="0.15">
      <c r="A24" s="1"/>
      <c r="B24" s="37" t="s">
        <v>161</v>
      </c>
      <c r="C24" s="39">
        <v>1000</v>
      </c>
      <c r="D24" s="38">
        <v>2360649</v>
      </c>
      <c r="E24" s="38">
        <v>404729</v>
      </c>
      <c r="F24" s="38">
        <v>1955920</v>
      </c>
      <c r="G24" s="38">
        <v>1187000</v>
      </c>
      <c r="H24" s="142">
        <v>8.4245998315080029E-4</v>
      </c>
      <c r="I24" s="38">
        <v>1647.78433024431</v>
      </c>
      <c r="J24" s="38">
        <v>0</v>
      </c>
      <c r="K24" s="38">
        <v>1000</v>
      </c>
      <c r="L24" s="38">
        <v>1000</v>
      </c>
      <c r="M24" s="5">
        <v>1000</v>
      </c>
      <c r="N24" s="45"/>
    </row>
    <row r="25" spans="1:14" ht="50.1" customHeight="1" x14ac:dyDescent="0.15">
      <c r="A25" s="1"/>
      <c r="B25" s="37" t="s">
        <v>162</v>
      </c>
      <c r="C25" s="39">
        <v>60000</v>
      </c>
      <c r="D25" s="38">
        <v>1168112.1850000001</v>
      </c>
      <c r="E25" s="38">
        <v>855784.27899999998</v>
      </c>
      <c r="F25" s="38">
        <v>312327.90600000002</v>
      </c>
      <c r="G25" s="38">
        <v>241100</v>
      </c>
      <c r="H25" s="142">
        <v>0.2488593944421402</v>
      </c>
      <c r="I25" s="38">
        <v>77725.733554541701</v>
      </c>
      <c r="J25" s="38">
        <v>0</v>
      </c>
      <c r="K25" s="38">
        <v>60000</v>
      </c>
      <c r="L25" s="38">
        <v>60000</v>
      </c>
      <c r="M25" s="5">
        <v>60000</v>
      </c>
      <c r="N25" s="45"/>
    </row>
    <row r="26" spans="1:14" ht="50.1" customHeight="1" x14ac:dyDescent="0.15">
      <c r="A26" s="1"/>
      <c r="B26" s="37" t="s">
        <v>163</v>
      </c>
      <c r="C26" s="39">
        <v>1030</v>
      </c>
      <c r="D26" s="38">
        <v>178773066.866</v>
      </c>
      <c r="E26" s="38">
        <v>170288628.82800001</v>
      </c>
      <c r="F26" s="38">
        <v>8484438.0380000006</v>
      </c>
      <c r="G26" s="38">
        <v>8407742.5930000003</v>
      </c>
      <c r="H26" s="142">
        <v>1.2250612915499376E-4</v>
      </c>
      <c r="I26" s="38">
        <v>1039.39566209077</v>
      </c>
      <c r="J26" s="38">
        <v>0</v>
      </c>
      <c r="K26" s="38">
        <v>1030</v>
      </c>
      <c r="L26" s="38">
        <v>1030</v>
      </c>
      <c r="M26" s="5">
        <v>1030</v>
      </c>
      <c r="N26" s="45"/>
    </row>
    <row r="27" spans="1:14" ht="50.1" customHeight="1" x14ac:dyDescent="0.15">
      <c r="A27" s="1"/>
      <c r="B27" s="37" t="s">
        <v>164</v>
      </c>
      <c r="C27" s="39">
        <v>5000</v>
      </c>
      <c r="D27" s="38">
        <v>30085954.91</v>
      </c>
      <c r="E27" s="38">
        <v>29562718.313999999</v>
      </c>
      <c r="F27" s="38">
        <v>523236.59600000002</v>
      </c>
      <c r="G27" s="38">
        <v>495252.53</v>
      </c>
      <c r="H27" s="142">
        <v>1.0095859580969733E-2</v>
      </c>
      <c r="I27" s="38">
        <v>5282.5232008405901</v>
      </c>
      <c r="J27" s="38">
        <v>0</v>
      </c>
      <c r="K27" s="38">
        <v>5000</v>
      </c>
      <c r="L27" s="38">
        <v>5000</v>
      </c>
      <c r="M27" s="5">
        <v>5000</v>
      </c>
      <c r="N27" s="45"/>
    </row>
    <row r="28" spans="1:14" ht="50.1" customHeight="1" x14ac:dyDescent="0.15">
      <c r="A28" s="1"/>
      <c r="B28" s="37" t="s">
        <v>165</v>
      </c>
      <c r="C28" s="39">
        <v>1980</v>
      </c>
      <c r="D28" s="38">
        <v>10869953.18</v>
      </c>
      <c r="E28" s="38">
        <v>1326474.7890000001</v>
      </c>
      <c r="F28" s="38">
        <v>9543478.3910000008</v>
      </c>
      <c r="G28" s="38">
        <v>1187480</v>
      </c>
      <c r="H28" s="142">
        <v>1.6673965035200592E-3</v>
      </c>
      <c r="I28" s="38">
        <v>15912.7625005726</v>
      </c>
      <c r="J28" s="38">
        <v>0</v>
      </c>
      <c r="K28" s="38">
        <v>1980</v>
      </c>
      <c r="L28" s="38">
        <v>1980</v>
      </c>
      <c r="M28" s="5">
        <v>1980</v>
      </c>
      <c r="N28" s="45"/>
    </row>
    <row r="29" spans="1:14" ht="50.1" customHeight="1" x14ac:dyDescent="0.15">
      <c r="A29" s="1"/>
      <c r="B29" s="44" t="s">
        <v>166</v>
      </c>
      <c r="C29" s="39">
        <v>7180</v>
      </c>
      <c r="D29" s="38">
        <v>3280100.0189999999</v>
      </c>
      <c r="E29" s="38">
        <v>5779.2049999999999</v>
      </c>
      <c r="F29" s="38">
        <v>3274320.8139999998</v>
      </c>
      <c r="G29" s="38">
        <v>3051000.6239999998</v>
      </c>
      <c r="H29" s="142">
        <v>2.3533262967959327E-3</v>
      </c>
      <c r="I29" s="38">
        <v>7705.5452757324601</v>
      </c>
      <c r="J29" s="38">
        <v>0</v>
      </c>
      <c r="K29" s="38">
        <v>7180</v>
      </c>
      <c r="L29" s="38">
        <v>7180</v>
      </c>
      <c r="M29" s="5">
        <v>7180</v>
      </c>
      <c r="N29" s="45"/>
    </row>
    <row r="30" spans="1:14" ht="50.1" customHeight="1" x14ac:dyDescent="0.15">
      <c r="A30" s="1"/>
      <c r="B30" s="37" t="s">
        <v>167</v>
      </c>
      <c r="C30" s="39">
        <v>1000</v>
      </c>
      <c r="D30" s="38">
        <v>18692.403999999999</v>
      </c>
      <c r="E30" s="38">
        <v>13692.404</v>
      </c>
      <c r="F30" s="38">
        <v>5000</v>
      </c>
      <c r="G30" s="38">
        <v>5000</v>
      </c>
      <c r="H30" s="142">
        <v>0.2</v>
      </c>
      <c r="I30" s="38">
        <v>1000</v>
      </c>
      <c r="J30" s="38">
        <v>0</v>
      </c>
      <c r="K30" s="38">
        <v>1000</v>
      </c>
      <c r="L30" s="38">
        <v>1000</v>
      </c>
      <c r="M30" s="5">
        <v>1000</v>
      </c>
      <c r="N30" s="45"/>
    </row>
    <row r="31" spans="1:14" ht="50.1" customHeight="1" x14ac:dyDescent="0.15">
      <c r="A31" s="1"/>
      <c r="B31" s="37" t="s">
        <v>168</v>
      </c>
      <c r="C31" s="39">
        <v>8600</v>
      </c>
      <c r="D31" s="39">
        <v>24857606000</v>
      </c>
      <c r="E31" s="39">
        <v>24516985000</v>
      </c>
      <c r="F31" s="39">
        <v>340621000</v>
      </c>
      <c r="G31" s="39">
        <v>16602000</v>
      </c>
      <c r="H31" s="143">
        <v>5.1800987832791229E-4</v>
      </c>
      <c r="I31" s="39">
        <v>176445.04276593201</v>
      </c>
      <c r="J31" s="38">
        <v>0</v>
      </c>
      <c r="K31" s="38">
        <v>8600</v>
      </c>
      <c r="L31" s="38">
        <v>8600</v>
      </c>
      <c r="M31" s="5">
        <v>8600</v>
      </c>
      <c r="N31" s="45"/>
    </row>
    <row r="32" spans="1:14" ht="50.1" customHeight="1" x14ac:dyDescent="0.15">
      <c r="A32" s="1"/>
      <c r="B32" s="41" t="s">
        <v>4</v>
      </c>
      <c r="C32" s="42">
        <v>385790</v>
      </c>
      <c r="D32" s="39">
        <v>25093941832.563999</v>
      </c>
      <c r="E32" s="39">
        <v>24719927022.819</v>
      </c>
      <c r="F32" s="39">
        <v>374014809.745</v>
      </c>
      <c r="G32" s="39">
        <v>40829075.747000001</v>
      </c>
      <c r="H32" s="39"/>
      <c r="I32" s="39">
        <v>575650.41122157802</v>
      </c>
      <c r="J32" s="38">
        <v>0</v>
      </c>
      <c r="K32" s="38">
        <v>385790</v>
      </c>
      <c r="L32" s="38">
        <v>385790</v>
      </c>
      <c r="M32" s="5"/>
      <c r="N32" s="45"/>
    </row>
    <row r="33" spans="2:13" ht="7.5" customHeight="1" x14ac:dyDescent="0.15">
      <c r="B33" s="31"/>
      <c r="C33" s="31"/>
      <c r="D33" s="31"/>
      <c r="E33" s="31"/>
      <c r="F33" s="31"/>
      <c r="G33" s="31"/>
      <c r="H33" s="31"/>
      <c r="I33" s="31"/>
      <c r="J33" s="31"/>
      <c r="K33" s="31"/>
      <c r="L33" s="31"/>
      <c r="M33" s="31"/>
    </row>
    <row r="34" spans="2:13" ht="6.75" customHeight="1" x14ac:dyDescent="0.15">
      <c r="B34" s="31"/>
      <c r="C34" s="31"/>
      <c r="D34" s="31"/>
      <c r="E34" s="31"/>
      <c r="F34" s="31"/>
      <c r="G34" s="31"/>
      <c r="H34" s="31"/>
      <c r="I34" s="31"/>
      <c r="J34" s="31"/>
      <c r="K34" s="31"/>
      <c r="L34" s="31"/>
    </row>
    <row r="37" spans="2:13" x14ac:dyDescent="0.15">
      <c r="F37" s="32"/>
    </row>
  </sheetData>
  <phoneticPr fontId="4"/>
  <printOptions horizontalCentered="1"/>
  <pageMargins left="0.51181102362204722" right="0.51181102362204722" top="0.74803149606299213" bottom="0.74803149606299213" header="0.31496062992125984" footer="0.31496062992125984"/>
  <pageSetup paperSize="9" scale="65" fitToHeight="0" orientation="landscape" r:id="rId1"/>
  <rowBreaks count="1" manualBreakCount="1">
    <brk id="2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view="pageBreakPreview" zoomScale="80" zoomScaleNormal="100" zoomScaleSheetLayoutView="80" workbookViewId="0"/>
  </sheetViews>
  <sheetFormatPr defaultRowHeight="13.5" x14ac:dyDescent="0.15"/>
  <cols>
    <col min="1" max="1" width="1.25" customWidth="1"/>
    <col min="2" max="2" width="20.625" customWidth="1"/>
    <col min="3" max="9" width="18.625" customWidth="1"/>
    <col min="10" max="10" width="0.375" customWidth="1"/>
  </cols>
  <sheetData>
    <row r="1" spans="2:11" ht="12.75" customHeight="1" x14ac:dyDescent="0.15"/>
    <row r="2" spans="2:11" ht="18.75" customHeight="1" x14ac:dyDescent="0.15">
      <c r="B2" s="47" t="s">
        <v>64</v>
      </c>
      <c r="C2" s="48"/>
      <c r="D2" s="48"/>
      <c r="E2" s="48"/>
      <c r="F2" s="48"/>
      <c r="G2" s="48"/>
      <c r="H2" s="49" t="s">
        <v>226</v>
      </c>
      <c r="I2" s="2"/>
    </row>
    <row r="3" spans="2:11" s="1" customFormat="1" ht="17.45" customHeight="1" x14ac:dyDescent="0.15">
      <c r="B3" s="221" t="s">
        <v>62</v>
      </c>
      <c r="C3" s="222" t="s">
        <v>3</v>
      </c>
      <c r="D3" s="222" t="s">
        <v>2</v>
      </c>
      <c r="E3" s="222" t="s">
        <v>0</v>
      </c>
      <c r="F3" s="222" t="s">
        <v>1</v>
      </c>
      <c r="G3" s="224" t="s">
        <v>235</v>
      </c>
      <c r="H3" s="219" t="s">
        <v>63</v>
      </c>
      <c r="I3" s="5"/>
    </row>
    <row r="4" spans="2:11" s="8" customFormat="1" ht="17.45" customHeight="1" x14ac:dyDescent="0.15">
      <c r="B4" s="221"/>
      <c r="C4" s="223"/>
      <c r="D4" s="223"/>
      <c r="E4" s="223"/>
      <c r="F4" s="223"/>
      <c r="G4" s="223"/>
      <c r="H4" s="220"/>
      <c r="I4" s="6"/>
    </row>
    <row r="5" spans="2:11" s="1" customFormat="1" ht="33" customHeight="1" x14ac:dyDescent="0.15">
      <c r="B5" s="50" t="s">
        <v>138</v>
      </c>
      <c r="C5" s="113">
        <v>4877344.6529999999</v>
      </c>
      <c r="D5" s="113">
        <v>300000</v>
      </c>
      <c r="E5" s="113"/>
      <c r="F5" s="113"/>
      <c r="G5" s="51">
        <f t="shared" ref="G5:G16" si="0">SUM(C5:F5)</f>
        <v>5177344.6529999999</v>
      </c>
      <c r="H5" s="52">
        <v>5177344.6529999999</v>
      </c>
      <c r="I5" s="5"/>
      <c r="K5" s="22"/>
    </row>
    <row r="6" spans="2:11" s="1" customFormat="1" ht="33" customHeight="1" x14ac:dyDescent="0.15">
      <c r="B6" s="50" t="s">
        <v>169</v>
      </c>
      <c r="C6" s="113">
        <v>43516.667999999998</v>
      </c>
      <c r="D6" s="113"/>
      <c r="E6" s="113"/>
      <c r="F6" s="113"/>
      <c r="G6" s="51">
        <f t="shared" si="0"/>
        <v>43516.667999999998</v>
      </c>
      <c r="H6" s="52">
        <v>43516.667999999998</v>
      </c>
      <c r="I6" s="5"/>
    </row>
    <row r="7" spans="2:11" s="1" customFormat="1" ht="33" customHeight="1" x14ac:dyDescent="0.15">
      <c r="B7" s="50" t="s">
        <v>170</v>
      </c>
      <c r="C7" s="113">
        <v>8292451.5880000005</v>
      </c>
      <c r="D7" s="113"/>
      <c r="E7" s="113"/>
      <c r="F7" s="113"/>
      <c r="G7" s="51">
        <f t="shared" si="0"/>
        <v>8292451.5880000005</v>
      </c>
      <c r="H7" s="52">
        <v>8292451.5880000005</v>
      </c>
      <c r="I7" s="5"/>
    </row>
    <row r="8" spans="2:11" s="1" customFormat="1" ht="33" customHeight="1" x14ac:dyDescent="0.15">
      <c r="B8" s="50" t="s">
        <v>171</v>
      </c>
      <c r="C8" s="113">
        <v>90072.516000000003</v>
      </c>
      <c r="D8" s="113"/>
      <c r="E8" s="113"/>
      <c r="F8" s="113"/>
      <c r="G8" s="51">
        <f t="shared" si="0"/>
        <v>90072.516000000003</v>
      </c>
      <c r="H8" s="52">
        <v>90072.516000000003</v>
      </c>
      <c r="I8" s="5"/>
    </row>
    <row r="9" spans="2:11" s="1" customFormat="1" ht="33" customHeight="1" x14ac:dyDescent="0.15">
      <c r="B9" s="53" t="s">
        <v>236</v>
      </c>
      <c r="C9" s="113">
        <v>1197341.8319999999</v>
      </c>
      <c r="D9" s="113"/>
      <c r="E9" s="113"/>
      <c r="F9" s="113"/>
      <c r="G9" s="51">
        <f t="shared" si="0"/>
        <v>1197341.8319999999</v>
      </c>
      <c r="H9" s="52">
        <v>1197341.8319999999</v>
      </c>
      <c r="I9" s="5"/>
    </row>
    <row r="10" spans="2:11" s="1" customFormat="1" ht="33" customHeight="1" x14ac:dyDescent="0.15">
      <c r="B10" s="50" t="s">
        <v>172</v>
      </c>
      <c r="C10" s="113">
        <v>1519372.557</v>
      </c>
      <c r="D10" s="113"/>
      <c r="E10" s="113"/>
      <c r="F10" s="113"/>
      <c r="G10" s="51">
        <f t="shared" si="0"/>
        <v>1519372.557</v>
      </c>
      <c r="H10" s="52">
        <v>1519372.557</v>
      </c>
      <c r="I10" s="5"/>
    </row>
    <row r="11" spans="2:11" s="1" customFormat="1" ht="33" customHeight="1" x14ac:dyDescent="0.15">
      <c r="B11" s="50" t="s">
        <v>237</v>
      </c>
      <c r="C11" s="113">
        <v>174966.68900000001</v>
      </c>
      <c r="D11" s="113"/>
      <c r="E11" s="113"/>
      <c r="F11" s="113"/>
      <c r="G11" s="51">
        <f t="shared" si="0"/>
        <v>174966.68900000001</v>
      </c>
      <c r="H11" s="52">
        <v>174966.68900000001</v>
      </c>
      <c r="I11" s="5"/>
    </row>
    <row r="12" spans="2:11" s="1" customFormat="1" ht="33" customHeight="1" x14ac:dyDescent="0.15">
      <c r="B12" s="53" t="s">
        <v>173</v>
      </c>
      <c r="C12" s="113">
        <v>1669027.844</v>
      </c>
      <c r="D12" s="33"/>
      <c r="E12" s="33"/>
      <c r="F12" s="33"/>
      <c r="G12" s="51">
        <f t="shared" si="0"/>
        <v>1669027.844</v>
      </c>
      <c r="H12" s="54">
        <v>1669027.844</v>
      </c>
      <c r="I12" s="5"/>
    </row>
    <row r="13" spans="2:11" s="1" customFormat="1" ht="33" customHeight="1" x14ac:dyDescent="0.15">
      <c r="B13" s="112" t="s">
        <v>259</v>
      </c>
      <c r="C13" s="113">
        <v>135676.47200000001</v>
      </c>
      <c r="D13" s="61"/>
      <c r="E13" s="61"/>
      <c r="F13" s="61"/>
      <c r="G13" s="51">
        <f t="shared" si="0"/>
        <v>135676.47200000001</v>
      </c>
      <c r="H13" s="56">
        <v>135676.47200000001</v>
      </c>
      <c r="I13" s="5"/>
    </row>
    <row r="14" spans="2:11" s="1" customFormat="1" ht="33" customHeight="1" x14ac:dyDescent="0.15">
      <c r="B14" s="55" t="s">
        <v>174</v>
      </c>
      <c r="C14" s="113">
        <v>75488.917000000001</v>
      </c>
      <c r="D14" s="61"/>
      <c r="E14" s="61"/>
      <c r="F14" s="61"/>
      <c r="G14" s="51">
        <f t="shared" si="0"/>
        <v>75488.917000000001</v>
      </c>
      <c r="H14" s="56">
        <v>75488.917000000001</v>
      </c>
      <c r="I14" s="5"/>
    </row>
    <row r="15" spans="2:11" s="1" customFormat="1" ht="33" customHeight="1" x14ac:dyDescent="0.15">
      <c r="B15" s="55" t="s">
        <v>175</v>
      </c>
      <c r="C15" s="113">
        <v>133082.856</v>
      </c>
      <c r="D15" s="61"/>
      <c r="E15" s="61"/>
      <c r="F15" s="61">
        <v>283229.76899999997</v>
      </c>
      <c r="G15" s="51">
        <f t="shared" si="0"/>
        <v>416312.625</v>
      </c>
      <c r="H15" s="56">
        <f>133082.856+283229.769</f>
        <v>416312.625</v>
      </c>
      <c r="I15" s="114"/>
    </row>
    <row r="16" spans="2:11" s="1" customFormat="1" ht="33" customHeight="1" x14ac:dyDescent="0.15">
      <c r="B16" s="55" t="s">
        <v>229</v>
      </c>
      <c r="C16" s="113">
        <v>434834.00199999998</v>
      </c>
      <c r="D16" s="61"/>
      <c r="E16" s="61">
        <v>2911195.469</v>
      </c>
      <c r="F16" s="61"/>
      <c r="G16" s="51">
        <f t="shared" si="0"/>
        <v>3346029.4709999999</v>
      </c>
      <c r="H16" s="56">
        <f>434834.002+2911195.469</f>
        <v>3346029.4709999999</v>
      </c>
      <c r="I16" s="114"/>
    </row>
    <row r="17" spans="2:9" s="1" customFormat="1" ht="33" customHeight="1" x14ac:dyDescent="0.15">
      <c r="B17" s="57" t="s">
        <v>4</v>
      </c>
      <c r="C17" s="51">
        <f t="shared" ref="C17:H17" si="1">SUM(C5:C16)</f>
        <v>18643176.593999997</v>
      </c>
      <c r="D17" s="51">
        <f t="shared" si="1"/>
        <v>300000</v>
      </c>
      <c r="E17" s="51">
        <f t="shared" si="1"/>
        <v>2911195.469</v>
      </c>
      <c r="F17" s="51">
        <f t="shared" si="1"/>
        <v>283229.76899999997</v>
      </c>
      <c r="G17" s="51">
        <f t="shared" si="1"/>
        <v>22137601.831999999</v>
      </c>
      <c r="H17" s="52">
        <f t="shared" si="1"/>
        <v>22137601.831999999</v>
      </c>
      <c r="I17" s="114"/>
    </row>
    <row r="18" spans="2:9" s="1" customFormat="1" ht="4.9000000000000004" customHeight="1" x14ac:dyDescent="0.15">
      <c r="B18" s="9"/>
      <c r="C18" s="10"/>
      <c r="D18" s="10"/>
      <c r="E18" s="10"/>
      <c r="F18" s="10"/>
      <c r="G18" s="10"/>
      <c r="H18" s="10"/>
      <c r="I18" s="5"/>
    </row>
    <row r="19" spans="2:9" ht="6.6" customHeight="1" x14ac:dyDescent="0.15">
      <c r="B19" s="3"/>
      <c r="C19" s="3"/>
      <c r="D19" s="3"/>
      <c r="E19" s="3"/>
      <c r="F19" s="3"/>
      <c r="G19" s="3"/>
      <c r="H19" s="3"/>
      <c r="I19" s="2"/>
    </row>
    <row r="20" spans="2:9" ht="1.9" customHeight="1" x14ac:dyDescent="0.15"/>
    <row r="21" spans="2:9" x14ac:dyDescent="0.15">
      <c r="G21" s="21"/>
    </row>
    <row r="22" spans="2:9" x14ac:dyDescent="0.15">
      <c r="G22" s="21"/>
    </row>
    <row r="25" spans="2:9" x14ac:dyDescent="0.15">
      <c r="G25" s="21"/>
    </row>
  </sheetData>
  <mergeCells count="7">
    <mergeCell ref="H3:H4"/>
    <mergeCell ref="B3:B4"/>
    <mergeCell ref="C3:C4"/>
    <mergeCell ref="D3:D4"/>
    <mergeCell ref="E3:E4"/>
    <mergeCell ref="F3:F4"/>
    <mergeCell ref="G3:G4"/>
  </mergeCells>
  <phoneticPr fontId="4"/>
  <printOptions horizontalCentered="1"/>
  <pageMargins left="0.19685039370078741" right="0.19685039370078741" top="0.39370078740157483" bottom="0.15748031496062992" header="0.31496062992125984" footer="0.31496062992125984"/>
  <pageSetup paperSize="9" fitToHeight="0" orientation="landscape" r:id="rId1"/>
  <colBreaks count="1" manualBreakCount="1">
    <brk id="9" max="1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3"/>
  <sheetViews>
    <sheetView view="pageBreakPreview" zoomScale="80" zoomScaleNormal="80" zoomScaleSheetLayoutView="80" workbookViewId="0"/>
  </sheetViews>
  <sheetFormatPr defaultRowHeight="13.5" x14ac:dyDescent="0.15"/>
  <cols>
    <col min="1" max="1" width="1" customWidth="1"/>
    <col min="2" max="2" width="28.625" customWidth="1"/>
    <col min="3" max="6" width="21.625" customWidth="1"/>
    <col min="7" max="7" width="20.625" customWidth="1"/>
    <col min="8" max="8" width="11.375" customWidth="1"/>
  </cols>
  <sheetData>
    <row r="1" spans="2:8" ht="25.5" customHeight="1" x14ac:dyDescent="0.15">
      <c r="B1" s="30"/>
      <c r="C1" s="30"/>
      <c r="D1" s="30"/>
      <c r="E1" s="30"/>
      <c r="F1" s="30"/>
      <c r="G1" s="30"/>
    </row>
    <row r="2" spans="2:8" ht="19.5" customHeight="1" x14ac:dyDescent="0.15">
      <c r="B2" s="58" t="s">
        <v>176</v>
      </c>
      <c r="C2" s="144"/>
      <c r="D2" s="145"/>
      <c r="E2" s="146"/>
      <c r="F2" s="144"/>
      <c r="G2" s="145" t="s">
        <v>225</v>
      </c>
    </row>
    <row r="3" spans="2:8" s="1" customFormat="1" ht="20.100000000000001" customHeight="1" x14ac:dyDescent="0.15">
      <c r="B3" s="224" t="s">
        <v>65</v>
      </c>
      <c r="C3" s="226" t="s">
        <v>177</v>
      </c>
      <c r="D3" s="227"/>
      <c r="E3" s="226" t="s">
        <v>178</v>
      </c>
      <c r="F3" s="227"/>
      <c r="G3" s="224" t="s">
        <v>179</v>
      </c>
    </row>
    <row r="4" spans="2:8" s="1" customFormat="1" ht="20.100000000000001" customHeight="1" x14ac:dyDescent="0.15">
      <c r="B4" s="225"/>
      <c r="C4" s="36" t="s">
        <v>66</v>
      </c>
      <c r="D4" s="36" t="s">
        <v>67</v>
      </c>
      <c r="E4" s="36" t="s">
        <v>66</v>
      </c>
      <c r="F4" s="36" t="s">
        <v>67</v>
      </c>
      <c r="G4" s="225"/>
    </row>
    <row r="5" spans="2:8" s="1" customFormat="1" ht="30" customHeight="1" x14ac:dyDescent="0.15">
      <c r="B5" s="35" t="s">
        <v>180</v>
      </c>
      <c r="C5" s="33">
        <v>88000</v>
      </c>
      <c r="D5" s="33">
        <v>1606.4757017543859</v>
      </c>
      <c r="E5" s="33">
        <v>22000</v>
      </c>
      <c r="F5" s="40">
        <v>401.61902721234196</v>
      </c>
      <c r="G5" s="40">
        <f>C5+E5</f>
        <v>110000</v>
      </c>
    </row>
    <row r="6" spans="2:8" s="1" customFormat="1" ht="30" customHeight="1" x14ac:dyDescent="0.15">
      <c r="B6" s="35" t="s">
        <v>181</v>
      </c>
      <c r="C6" s="33">
        <v>0</v>
      </c>
      <c r="D6" s="33">
        <v>0</v>
      </c>
      <c r="E6" s="33">
        <v>6002</v>
      </c>
      <c r="F6" s="40">
        <v>109.56897278765801</v>
      </c>
      <c r="G6" s="40">
        <f>C6+E6</f>
        <v>6002</v>
      </c>
    </row>
    <row r="7" spans="2:8" s="1" customFormat="1" ht="30" customHeight="1" thickBot="1" x14ac:dyDescent="0.2">
      <c r="B7" s="97" t="s">
        <v>258</v>
      </c>
      <c r="C7" s="98">
        <v>3200</v>
      </c>
      <c r="D7" s="98">
        <v>58.417298245614028</v>
      </c>
      <c r="E7" s="98">
        <v>0</v>
      </c>
      <c r="F7" s="99">
        <v>0</v>
      </c>
      <c r="G7" s="99">
        <f>C7+E7</f>
        <v>3200</v>
      </c>
    </row>
    <row r="8" spans="2:8" s="1" customFormat="1" ht="30" customHeight="1" thickTop="1" x14ac:dyDescent="0.15">
      <c r="B8" s="132" t="s">
        <v>39</v>
      </c>
      <c r="C8" s="60">
        <f>SUM(C5:C7)</f>
        <v>91200</v>
      </c>
      <c r="D8" s="60">
        <f>SUM(D5:D7)</f>
        <v>1664.893</v>
      </c>
      <c r="E8" s="60">
        <f>SUM(E5:E7)</f>
        <v>28002</v>
      </c>
      <c r="F8" s="60">
        <f>SUM(F5:F7)</f>
        <v>511.18799999999999</v>
      </c>
      <c r="G8" s="60">
        <f>SUM(G5:G7)</f>
        <v>119202</v>
      </c>
      <c r="H8" s="22"/>
    </row>
    <row r="9" spans="2:8" s="1" customFormat="1" ht="21" customHeight="1" x14ac:dyDescent="0.15">
      <c r="B9" s="147"/>
      <c r="C9" s="148"/>
      <c r="D9" s="148"/>
      <c r="E9" s="146"/>
      <c r="F9" s="146"/>
      <c r="G9" s="138"/>
    </row>
    <row r="10" spans="2:8" ht="18.75" customHeight="1" x14ac:dyDescent="0.15">
      <c r="B10" s="30"/>
      <c r="C10" s="30"/>
      <c r="D10" s="32"/>
      <c r="E10" s="30"/>
      <c r="F10" s="30"/>
      <c r="G10" s="30"/>
      <c r="H10" s="2"/>
    </row>
    <row r="11" spans="2:8" x14ac:dyDescent="0.15">
      <c r="B11" s="30"/>
      <c r="C11" s="30"/>
      <c r="D11" s="30"/>
      <c r="E11" s="30"/>
      <c r="F11" s="30"/>
      <c r="G11" s="30"/>
      <c r="H11" s="2"/>
    </row>
    <row r="12" spans="2:8" x14ac:dyDescent="0.15">
      <c r="B12" s="30"/>
      <c r="C12" s="30"/>
      <c r="D12" s="32"/>
      <c r="E12" s="30"/>
      <c r="F12" s="30"/>
      <c r="G12" s="30"/>
    </row>
    <row r="13" spans="2:8" x14ac:dyDescent="0.15">
      <c r="B13" s="30"/>
      <c r="C13" s="30"/>
      <c r="D13" s="30"/>
      <c r="E13" s="30"/>
      <c r="F13" s="30"/>
      <c r="G13" s="30"/>
    </row>
  </sheetData>
  <mergeCells count="4">
    <mergeCell ref="B3:B4"/>
    <mergeCell ref="C3:D3"/>
    <mergeCell ref="E3:F3"/>
    <mergeCell ref="G3:G4"/>
  </mergeCells>
  <phoneticPr fontId="4"/>
  <printOptions horizontalCentered="1"/>
  <pageMargins left="0.39370078740157483" right="0.11811023622047245" top="0.59055118110236227" bottom="0.59055118110236227"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5"/>
  <sheetViews>
    <sheetView view="pageBreakPreview" zoomScale="80" zoomScaleNormal="80" zoomScaleSheetLayoutView="80" workbookViewId="0"/>
  </sheetViews>
  <sheetFormatPr defaultRowHeight="13.5" x14ac:dyDescent="0.15"/>
  <cols>
    <col min="1" max="1" width="1" customWidth="1"/>
    <col min="2" max="2" width="30.625" customWidth="1"/>
    <col min="3" max="4" width="20.625" customWidth="1"/>
    <col min="5" max="5" width="3.5" customWidth="1"/>
    <col min="6" max="6" width="30.625" customWidth="1"/>
    <col min="7" max="8" width="20.625" customWidth="1"/>
    <col min="9" max="9" width="11.375" customWidth="1"/>
    <col min="10" max="10" width="10" bestFit="1" customWidth="1"/>
    <col min="11" max="11" width="10" style="45" bestFit="1" customWidth="1"/>
  </cols>
  <sheetData>
    <row r="1" spans="2:11" ht="25.5" customHeight="1" x14ac:dyDescent="0.15">
      <c r="B1" s="155"/>
      <c r="C1" s="155"/>
      <c r="D1" s="155"/>
      <c r="E1" s="155"/>
      <c r="F1" s="155"/>
      <c r="G1" s="155"/>
      <c r="H1" s="155"/>
    </row>
    <row r="2" spans="2:11" ht="19.5" customHeight="1" x14ac:dyDescent="0.15">
      <c r="B2" s="166" t="s">
        <v>233</v>
      </c>
      <c r="C2" s="167"/>
      <c r="D2" s="168" t="s">
        <v>225</v>
      </c>
      <c r="E2" s="167"/>
      <c r="F2" s="169" t="s">
        <v>234</v>
      </c>
      <c r="G2" s="167"/>
      <c r="H2" s="168" t="s">
        <v>225</v>
      </c>
    </row>
    <row r="3" spans="2:11" s="1" customFormat="1" ht="30" customHeight="1" x14ac:dyDescent="0.15">
      <c r="B3" s="170" t="s">
        <v>65</v>
      </c>
      <c r="C3" s="170" t="s">
        <v>66</v>
      </c>
      <c r="D3" s="170" t="s">
        <v>67</v>
      </c>
      <c r="E3" s="155"/>
      <c r="F3" s="170" t="s">
        <v>65</v>
      </c>
      <c r="G3" s="170" t="s">
        <v>66</v>
      </c>
      <c r="H3" s="170" t="s">
        <v>67</v>
      </c>
      <c r="K3" s="95"/>
    </row>
    <row r="4" spans="2:11" s="1" customFormat="1" ht="21" customHeight="1" x14ac:dyDescent="0.15">
      <c r="B4" s="171" t="s">
        <v>68</v>
      </c>
      <c r="C4" s="56"/>
      <c r="D4" s="56"/>
      <c r="E4" s="155"/>
      <c r="F4" s="171" t="s">
        <v>68</v>
      </c>
      <c r="G4" s="102"/>
      <c r="H4" s="102"/>
      <c r="K4" s="95"/>
    </row>
    <row r="5" spans="2:11" s="1" customFormat="1" ht="21" customHeight="1" x14ac:dyDescent="0.15">
      <c r="B5" s="172" t="s">
        <v>183</v>
      </c>
      <c r="C5" s="100">
        <v>21166</v>
      </c>
      <c r="D5" s="105">
        <f>D7</f>
        <v>375.77800000000002</v>
      </c>
      <c r="E5" s="155"/>
      <c r="F5" s="172" t="s">
        <v>183</v>
      </c>
      <c r="G5" s="105">
        <v>980</v>
      </c>
      <c r="H5" s="105">
        <f>H7</f>
        <v>17.399000000000001</v>
      </c>
      <c r="I5" s="94"/>
      <c r="J5" s="95"/>
      <c r="K5" s="95"/>
    </row>
    <row r="6" spans="2:11" s="1" customFormat="1" ht="21" customHeight="1" x14ac:dyDescent="0.15">
      <c r="B6" s="173"/>
      <c r="C6" s="101"/>
      <c r="D6" s="105"/>
      <c r="E6" s="155"/>
      <c r="F6" s="173"/>
      <c r="G6" s="103"/>
      <c r="H6" s="103"/>
      <c r="I6" s="94"/>
      <c r="J6" s="95"/>
      <c r="K6" s="95"/>
    </row>
    <row r="7" spans="2:11" s="1" customFormat="1" ht="21" customHeight="1" thickBot="1" x14ac:dyDescent="0.2">
      <c r="B7" s="174" t="s">
        <v>69</v>
      </c>
      <c r="C7" s="106">
        <f>SUM(C5:C6)</f>
        <v>21166</v>
      </c>
      <c r="D7" s="175">
        <v>375.77800000000002</v>
      </c>
      <c r="E7" s="155"/>
      <c r="F7" s="174" t="s">
        <v>69</v>
      </c>
      <c r="G7" s="175">
        <f>SUM(G5:G6)</f>
        <v>980</v>
      </c>
      <c r="H7" s="175">
        <v>17.399000000000001</v>
      </c>
      <c r="I7" s="94"/>
      <c r="J7" s="95"/>
      <c r="K7" s="95"/>
    </row>
    <row r="8" spans="2:11" s="1" customFormat="1" ht="21" customHeight="1" thickTop="1" x14ac:dyDescent="0.15">
      <c r="B8" s="173" t="s">
        <v>70</v>
      </c>
      <c r="C8" s="101"/>
      <c r="D8" s="103"/>
      <c r="E8" s="155"/>
      <c r="F8" s="173" t="s">
        <v>70</v>
      </c>
      <c r="G8" s="103"/>
      <c r="H8" s="103"/>
      <c r="I8" s="94"/>
      <c r="J8" s="95"/>
      <c r="K8" s="95"/>
    </row>
    <row r="9" spans="2:11" s="1" customFormat="1" ht="21" customHeight="1" x14ac:dyDescent="0.15">
      <c r="B9" s="172" t="s">
        <v>71</v>
      </c>
      <c r="C9" s="100"/>
      <c r="D9" s="103"/>
      <c r="E9" s="155"/>
      <c r="F9" s="173" t="s">
        <v>71</v>
      </c>
      <c r="G9" s="103"/>
      <c r="H9" s="103"/>
      <c r="I9" s="94"/>
      <c r="J9" s="95"/>
      <c r="K9" s="95"/>
    </row>
    <row r="10" spans="2:11" s="1" customFormat="1" ht="21" customHeight="1" x14ac:dyDescent="0.15">
      <c r="B10" s="176" t="s">
        <v>140</v>
      </c>
      <c r="C10" s="54">
        <v>77961.025999999998</v>
      </c>
      <c r="D10" s="102">
        <f>$D$20*C10/$C$20</f>
        <v>10053.620993420021</v>
      </c>
      <c r="E10" s="155"/>
      <c r="F10" s="171" t="s">
        <v>140</v>
      </c>
      <c r="G10" s="102">
        <v>240290.008</v>
      </c>
      <c r="H10" s="102">
        <f>$H$20*G10/$G$20</f>
        <v>30987.081618661927</v>
      </c>
      <c r="I10" s="94"/>
      <c r="J10" s="95"/>
      <c r="K10" s="95"/>
    </row>
    <row r="11" spans="2:11" s="1" customFormat="1" ht="21" customHeight="1" x14ac:dyDescent="0.15">
      <c r="B11" s="171" t="s">
        <v>141</v>
      </c>
      <c r="C11" s="56">
        <v>11668.334999999999</v>
      </c>
      <c r="D11" s="102">
        <f>$D$20*C11/$C$20</f>
        <v>1504.7136208066013</v>
      </c>
      <c r="E11" s="155"/>
      <c r="F11" s="171" t="s">
        <v>141</v>
      </c>
      <c r="G11" s="102">
        <v>44007.9</v>
      </c>
      <c r="H11" s="102">
        <f t="shared" ref="H11:H18" si="0">$H$20*G11/$G$20</f>
        <v>5675.1273201751783</v>
      </c>
      <c r="I11" s="94"/>
      <c r="J11" s="95"/>
      <c r="K11" s="95"/>
    </row>
    <row r="12" spans="2:11" s="1" customFormat="1" ht="21" customHeight="1" x14ac:dyDescent="0.15">
      <c r="B12" s="171" t="s">
        <v>72</v>
      </c>
      <c r="C12" s="56">
        <v>37530.239000000001</v>
      </c>
      <c r="D12" s="102">
        <f t="shared" ref="D12:D18" si="1">$D$20*C12/$C$20</f>
        <v>4839.7874945677449</v>
      </c>
      <c r="E12" s="155"/>
      <c r="F12" s="171" t="s">
        <v>72</v>
      </c>
      <c r="G12" s="102">
        <v>90978.952000000005</v>
      </c>
      <c r="H12" s="102">
        <f t="shared" si="0"/>
        <v>11732.373870512027</v>
      </c>
      <c r="I12" s="94"/>
      <c r="J12" s="95"/>
      <c r="K12" s="95"/>
    </row>
    <row r="13" spans="2:11" s="1" customFormat="1" ht="21" customHeight="1" x14ac:dyDescent="0.15">
      <c r="B13" s="171" t="s">
        <v>142</v>
      </c>
      <c r="C13" s="56">
        <v>5400.0680000000002</v>
      </c>
      <c r="D13" s="102">
        <f t="shared" si="1"/>
        <v>696.37663581666664</v>
      </c>
      <c r="E13" s="155"/>
      <c r="F13" s="171" t="s">
        <v>142</v>
      </c>
      <c r="G13" s="102">
        <v>3067.6</v>
      </c>
      <c r="H13" s="102">
        <f t="shared" si="0"/>
        <v>395.58853222647241</v>
      </c>
      <c r="I13" s="94"/>
      <c r="J13" s="95"/>
      <c r="K13" s="95"/>
    </row>
    <row r="14" spans="2:11" s="1" customFormat="1" ht="21" customHeight="1" x14ac:dyDescent="0.15">
      <c r="B14" s="171" t="s">
        <v>143</v>
      </c>
      <c r="C14" s="56">
        <v>22380.458999999999</v>
      </c>
      <c r="D14" s="102">
        <f t="shared" si="1"/>
        <v>2886.1171278681741</v>
      </c>
      <c r="E14" s="155"/>
      <c r="F14" s="171" t="s">
        <v>143</v>
      </c>
      <c r="G14" s="102">
        <v>17224.742999999999</v>
      </c>
      <c r="H14" s="102">
        <f t="shared" si="0"/>
        <v>2221.2514021867923</v>
      </c>
      <c r="I14" s="94"/>
      <c r="J14" s="95"/>
      <c r="K14" s="95"/>
    </row>
    <row r="15" spans="2:11" s="1" customFormat="1" ht="21" customHeight="1" x14ac:dyDescent="0.15">
      <c r="B15" s="176" t="s">
        <v>184</v>
      </c>
      <c r="C15" s="54"/>
      <c r="D15" s="102"/>
      <c r="E15" s="155"/>
      <c r="F15" s="176" t="s">
        <v>184</v>
      </c>
      <c r="G15" s="54"/>
      <c r="H15" s="102"/>
      <c r="I15" s="94"/>
      <c r="J15" s="95"/>
      <c r="K15" s="95"/>
    </row>
    <row r="16" spans="2:11" s="1" customFormat="1" ht="21" customHeight="1" x14ac:dyDescent="0.15">
      <c r="B16" s="176" t="s">
        <v>186</v>
      </c>
      <c r="C16" s="54">
        <v>8451.3240000000005</v>
      </c>
      <c r="D16" s="102">
        <f>$D$20*C16/$C$20</f>
        <v>1089.8574935198321</v>
      </c>
      <c r="E16" s="155"/>
      <c r="F16" s="176" t="s">
        <v>186</v>
      </c>
      <c r="G16" s="54">
        <v>2545.1770000000001</v>
      </c>
      <c r="H16" s="102">
        <f t="shared" si="0"/>
        <v>328.21842276912781</v>
      </c>
      <c r="I16" s="94"/>
      <c r="J16" s="95"/>
      <c r="K16" s="95"/>
    </row>
    <row r="17" spans="2:11" s="1" customFormat="1" ht="21" customHeight="1" x14ac:dyDescent="0.15">
      <c r="B17" s="171" t="s">
        <v>182</v>
      </c>
      <c r="C17" s="54">
        <v>2365.4740000000002</v>
      </c>
      <c r="D17" s="102">
        <f t="shared" si="1"/>
        <v>305.04445985343028</v>
      </c>
      <c r="E17" s="155"/>
      <c r="F17" s="171" t="s">
        <v>182</v>
      </c>
      <c r="G17" s="102">
        <v>2221.3389999999999</v>
      </c>
      <c r="H17" s="102">
        <f t="shared" si="0"/>
        <v>286.45724168321163</v>
      </c>
      <c r="I17" s="94"/>
      <c r="J17" s="95"/>
      <c r="K17" s="95"/>
    </row>
    <row r="18" spans="2:11" s="1" customFormat="1" ht="21" customHeight="1" x14ac:dyDescent="0.15">
      <c r="B18" s="171" t="s">
        <v>185</v>
      </c>
      <c r="C18" s="54">
        <f>198543.365</f>
        <v>198543.36499999999</v>
      </c>
      <c r="D18" s="102">
        <f t="shared" si="1"/>
        <v>25603.559174147529</v>
      </c>
      <c r="E18" s="155"/>
      <c r="F18" s="171" t="s">
        <v>185</v>
      </c>
      <c r="G18" s="102">
        <v>45646.231</v>
      </c>
      <c r="H18" s="102">
        <f t="shared" si="0"/>
        <v>5886.401591785273</v>
      </c>
      <c r="I18" s="94"/>
      <c r="J18" s="95"/>
      <c r="K18" s="95"/>
    </row>
    <row r="19" spans="2:11" s="1" customFormat="1" ht="21" customHeight="1" x14ac:dyDescent="0.15">
      <c r="B19" s="171"/>
      <c r="C19" s="56"/>
      <c r="D19" s="102"/>
      <c r="E19" s="155"/>
      <c r="F19" s="171"/>
      <c r="G19" s="102"/>
      <c r="H19" s="102"/>
      <c r="I19" s="94"/>
      <c r="J19" s="95"/>
      <c r="K19" s="95"/>
    </row>
    <row r="20" spans="2:11" s="1" customFormat="1" ht="21" customHeight="1" thickBot="1" x14ac:dyDescent="0.2">
      <c r="B20" s="174" t="s">
        <v>69</v>
      </c>
      <c r="C20" s="106">
        <f>SUM(C10:C14,C16:C19)</f>
        <v>364300.29</v>
      </c>
      <c r="D20" s="175">
        <v>46979.076999999997</v>
      </c>
      <c r="E20" s="155"/>
      <c r="F20" s="174" t="s">
        <v>69</v>
      </c>
      <c r="G20" s="175">
        <f>SUM(G10:G14,G16:G19)</f>
        <v>445981.94999999995</v>
      </c>
      <c r="H20" s="175">
        <v>57512.5</v>
      </c>
      <c r="I20" s="94"/>
      <c r="J20" s="95"/>
      <c r="K20" s="95"/>
    </row>
    <row r="21" spans="2:11" s="1" customFormat="1" ht="21" customHeight="1" thickTop="1" x14ac:dyDescent="0.15">
      <c r="B21" s="177" t="s">
        <v>4</v>
      </c>
      <c r="C21" s="100">
        <f>SUM(C7,C20)</f>
        <v>385466.29</v>
      </c>
      <c r="D21" s="100">
        <f>SUM(D7,D20)</f>
        <v>47354.854999999996</v>
      </c>
      <c r="E21" s="155"/>
      <c r="F21" s="177" t="s">
        <v>4</v>
      </c>
      <c r="G21" s="105">
        <f>SUM(G7,G20)</f>
        <v>446961.94999999995</v>
      </c>
      <c r="H21" s="100">
        <f>SUM(H7,H20)</f>
        <v>57529.898999999998</v>
      </c>
      <c r="I21" s="94"/>
      <c r="J21" s="95"/>
      <c r="K21" s="95"/>
    </row>
    <row r="22" spans="2:11" x14ac:dyDescent="0.15">
      <c r="B22" s="155"/>
      <c r="C22" s="155"/>
      <c r="D22" s="155"/>
      <c r="E22" s="155"/>
      <c r="F22" s="155"/>
      <c r="G22" s="155"/>
      <c r="H22" s="155"/>
    </row>
    <row r="23" spans="2:11" x14ac:dyDescent="0.15">
      <c r="B23" s="155"/>
      <c r="C23" s="155"/>
      <c r="D23" s="155"/>
      <c r="E23" s="155"/>
      <c r="F23" s="155"/>
      <c r="G23" s="155"/>
      <c r="H23" s="155"/>
    </row>
    <row r="24" spans="2:11" x14ac:dyDescent="0.15">
      <c r="B24" s="155"/>
      <c r="C24" s="155"/>
      <c r="D24" s="155"/>
      <c r="E24" s="155"/>
      <c r="F24" s="155"/>
      <c r="G24" s="155"/>
      <c r="H24" s="155"/>
    </row>
    <row r="25" spans="2:11" x14ac:dyDescent="0.15">
      <c r="B25" s="155"/>
      <c r="C25" s="155"/>
      <c r="D25" s="155"/>
      <c r="E25" s="155"/>
      <c r="F25" s="155"/>
      <c r="G25" s="155"/>
      <c r="H25" s="155"/>
    </row>
  </sheetData>
  <phoneticPr fontId="4"/>
  <printOptions horizontalCentered="1"/>
  <pageMargins left="0.39370078740157483" right="0.11811023622047245" top="0.59055118110236227" bottom="0.59055118110236227" header="0.31496062992125984" footer="0.31496062992125984"/>
  <pageSetup paperSize="9" scale="9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80" zoomScaleNormal="100" zoomScaleSheetLayoutView="80" workbookViewId="0"/>
  </sheetViews>
  <sheetFormatPr defaultRowHeight="13.5" x14ac:dyDescent="0.15"/>
  <cols>
    <col min="1" max="1" width="20.625" customWidth="1"/>
    <col min="2" max="2" width="12.625" customWidth="1"/>
    <col min="3" max="3" width="18.625" customWidth="1"/>
    <col min="4" max="8" width="13.625" customWidth="1"/>
    <col min="9" max="10" width="14.625" customWidth="1"/>
    <col min="11" max="11" width="13.625" customWidth="1"/>
    <col min="12" max="12" width="0.625" customWidth="1"/>
    <col min="13" max="13" width="5.375" customWidth="1"/>
  </cols>
  <sheetData>
    <row r="1" spans="1:11" ht="16.5" customHeight="1" x14ac:dyDescent="0.15"/>
    <row r="2" spans="1:11" ht="19.5" customHeight="1" x14ac:dyDescent="0.15">
      <c r="A2" s="123" t="s">
        <v>73</v>
      </c>
      <c r="B2" s="30"/>
      <c r="C2" s="30"/>
      <c r="D2" s="30"/>
      <c r="E2" s="30"/>
      <c r="F2" s="30"/>
      <c r="G2" s="30"/>
      <c r="H2" s="30"/>
      <c r="I2" s="30"/>
      <c r="J2" s="30"/>
      <c r="K2" s="30"/>
    </row>
    <row r="3" spans="1:11" ht="19.5" customHeight="1" x14ac:dyDescent="0.15">
      <c r="A3" s="122" t="s">
        <v>74</v>
      </c>
      <c r="B3" s="62"/>
      <c r="C3" s="122"/>
      <c r="D3" s="122"/>
      <c r="E3" s="122"/>
      <c r="F3" s="122"/>
      <c r="G3" s="122"/>
      <c r="H3" s="122"/>
      <c r="I3" s="122"/>
      <c r="J3" s="122"/>
      <c r="K3" s="121" t="s">
        <v>225</v>
      </c>
    </row>
    <row r="4" spans="1:11" ht="20.100000000000001" customHeight="1" x14ac:dyDescent="0.15">
      <c r="A4" s="230" t="s">
        <v>62</v>
      </c>
      <c r="B4" s="228" t="s">
        <v>75</v>
      </c>
      <c r="C4" s="63"/>
      <c r="D4" s="233" t="s">
        <v>76</v>
      </c>
      <c r="E4" s="230" t="s">
        <v>77</v>
      </c>
      <c r="F4" s="230" t="s">
        <v>78</v>
      </c>
      <c r="G4" s="230" t="s">
        <v>79</v>
      </c>
      <c r="H4" s="228" t="s">
        <v>80</v>
      </c>
      <c r="I4" s="64"/>
      <c r="J4" s="65"/>
      <c r="K4" s="230" t="s">
        <v>81</v>
      </c>
    </row>
    <row r="5" spans="1:11" ht="20.100000000000001" customHeight="1" x14ac:dyDescent="0.15">
      <c r="A5" s="232"/>
      <c r="B5" s="231"/>
      <c r="C5" s="120" t="s">
        <v>82</v>
      </c>
      <c r="D5" s="234"/>
      <c r="E5" s="231"/>
      <c r="F5" s="231"/>
      <c r="G5" s="231"/>
      <c r="H5" s="229"/>
      <c r="I5" s="119" t="s">
        <v>83</v>
      </c>
      <c r="J5" s="119" t="s">
        <v>84</v>
      </c>
      <c r="K5" s="231"/>
    </row>
    <row r="6" spans="1:11" ht="30" customHeight="1" x14ac:dyDescent="0.15">
      <c r="A6" s="66" t="s">
        <v>85</v>
      </c>
      <c r="B6" s="67"/>
      <c r="C6" s="68"/>
      <c r="D6" s="69"/>
      <c r="E6" s="67"/>
      <c r="F6" s="67"/>
      <c r="G6" s="67"/>
      <c r="H6" s="67"/>
      <c r="I6" s="67"/>
      <c r="J6" s="67"/>
      <c r="K6" s="67"/>
    </row>
    <row r="7" spans="1:11" ht="30" customHeight="1" x14ac:dyDescent="0.15">
      <c r="A7" s="66" t="s">
        <v>86</v>
      </c>
      <c r="B7" s="67">
        <v>866880.50100000005</v>
      </c>
      <c r="C7" s="70">
        <v>14442.021000000001</v>
      </c>
      <c r="D7" s="69">
        <v>3808.5529999999999</v>
      </c>
      <c r="E7" s="67">
        <v>863071.94799999997</v>
      </c>
      <c r="F7" s="67"/>
      <c r="G7" s="67"/>
      <c r="H7" s="67"/>
      <c r="I7" s="67"/>
      <c r="J7" s="67"/>
      <c r="K7" s="67"/>
    </row>
    <row r="8" spans="1:11" ht="30" customHeight="1" x14ac:dyDescent="0.15">
      <c r="A8" s="66" t="s">
        <v>87</v>
      </c>
      <c r="B8" s="67">
        <v>220882.90299999999</v>
      </c>
      <c r="C8" s="70">
        <v>54046.591</v>
      </c>
      <c r="D8" s="69">
        <v>220882.90299999999</v>
      </c>
      <c r="E8" s="67"/>
      <c r="F8" s="67"/>
      <c r="G8" s="67"/>
      <c r="H8" s="67"/>
      <c r="I8" s="67"/>
      <c r="J8" s="67"/>
      <c r="K8" s="67"/>
    </row>
    <row r="9" spans="1:11" ht="30" customHeight="1" x14ac:dyDescent="0.15">
      <c r="A9" s="66" t="s">
        <v>88</v>
      </c>
      <c r="B9" s="67"/>
      <c r="C9" s="70"/>
      <c r="D9" s="69"/>
      <c r="E9" s="67"/>
      <c r="F9" s="67"/>
      <c r="G9" s="67"/>
      <c r="H9" s="67"/>
      <c r="I9" s="67"/>
      <c r="J9" s="67"/>
      <c r="K9" s="67"/>
    </row>
    <row r="10" spans="1:11" ht="30" customHeight="1" x14ac:dyDescent="0.15">
      <c r="A10" s="66" t="s">
        <v>89</v>
      </c>
      <c r="B10" s="67">
        <v>658080.147</v>
      </c>
      <c r="C10" s="70">
        <v>135359.33300000001</v>
      </c>
      <c r="D10" s="69">
        <v>276972.25300000003</v>
      </c>
      <c r="E10" s="67">
        <v>26000</v>
      </c>
      <c r="F10" s="67"/>
      <c r="G10" s="67"/>
      <c r="H10" s="67"/>
      <c r="I10" s="67"/>
      <c r="J10" s="67"/>
      <c r="K10" s="67">
        <v>355107.89399999997</v>
      </c>
    </row>
    <row r="11" spans="1:11" ht="30" customHeight="1" x14ac:dyDescent="0.15">
      <c r="A11" s="66" t="s">
        <v>90</v>
      </c>
      <c r="B11" s="67">
        <v>801588.81900000002</v>
      </c>
      <c r="C11" s="70">
        <v>35538.006000000001</v>
      </c>
      <c r="D11" s="69"/>
      <c r="E11" s="67">
        <v>502471.16499999998</v>
      </c>
      <c r="F11" s="67"/>
      <c r="G11" s="67"/>
      <c r="H11" s="67"/>
      <c r="I11" s="67"/>
      <c r="J11" s="67"/>
      <c r="K11" s="67">
        <v>299117.65399999998</v>
      </c>
    </row>
    <row r="12" spans="1:11" ht="30" customHeight="1" x14ac:dyDescent="0.15">
      <c r="A12" s="66" t="s">
        <v>91</v>
      </c>
      <c r="B12" s="67">
        <v>703142.19200000004</v>
      </c>
      <c r="C12" s="70">
        <v>61700.521000000001</v>
      </c>
      <c r="D12" s="69">
        <v>703142.19200000004</v>
      </c>
      <c r="E12" s="67"/>
      <c r="F12" s="67"/>
      <c r="G12" s="67"/>
      <c r="H12" s="67"/>
      <c r="I12" s="67"/>
      <c r="J12" s="67"/>
      <c r="K12" s="67"/>
    </row>
    <row r="13" spans="1:11" ht="30" customHeight="1" x14ac:dyDescent="0.15">
      <c r="A13" s="66" t="s">
        <v>92</v>
      </c>
      <c r="B13" s="67"/>
      <c r="C13" s="68"/>
      <c r="D13" s="69"/>
      <c r="E13" s="67"/>
      <c r="F13" s="67"/>
      <c r="G13" s="67"/>
      <c r="H13" s="67"/>
      <c r="I13" s="67"/>
      <c r="J13" s="67"/>
      <c r="K13" s="67"/>
    </row>
    <row r="14" spans="1:11" ht="30" customHeight="1" x14ac:dyDescent="0.15">
      <c r="A14" s="66" t="s">
        <v>93</v>
      </c>
      <c r="B14" s="67">
        <v>4067595.8280000002</v>
      </c>
      <c r="C14" s="70">
        <v>497683.451</v>
      </c>
      <c r="D14" s="69">
        <v>4067595.8280000002</v>
      </c>
      <c r="E14" s="67"/>
      <c r="F14" s="67"/>
      <c r="G14" s="67"/>
      <c r="H14" s="67"/>
      <c r="I14" s="67"/>
      <c r="J14" s="67"/>
      <c r="K14" s="67"/>
    </row>
    <row r="15" spans="1:11" ht="30" customHeight="1" x14ac:dyDescent="0.15">
      <c r="A15" s="66" t="s">
        <v>94</v>
      </c>
      <c r="B15" s="67">
        <v>763247.304</v>
      </c>
      <c r="C15" s="70">
        <v>226534.44</v>
      </c>
      <c r="D15" s="69">
        <v>763247.304</v>
      </c>
      <c r="E15" s="67"/>
      <c r="F15" s="67"/>
      <c r="G15" s="67"/>
      <c r="H15" s="67"/>
      <c r="I15" s="67"/>
      <c r="J15" s="67"/>
      <c r="K15" s="67"/>
    </row>
    <row r="16" spans="1:11" ht="30" customHeight="1" x14ac:dyDescent="0.15">
      <c r="A16" s="66" t="s">
        <v>95</v>
      </c>
      <c r="B16" s="67"/>
      <c r="C16" s="70"/>
      <c r="D16" s="69"/>
      <c r="E16" s="67"/>
      <c r="F16" s="67"/>
      <c r="G16" s="67"/>
      <c r="H16" s="67"/>
      <c r="I16" s="67"/>
      <c r="J16" s="67"/>
      <c r="K16" s="67"/>
    </row>
    <row r="17" spans="1:11" ht="30" customHeight="1" x14ac:dyDescent="0.15">
      <c r="A17" s="66" t="s">
        <v>96</v>
      </c>
      <c r="B17" s="67">
        <v>33008318.688999999</v>
      </c>
      <c r="C17" s="70">
        <v>2324656.17</v>
      </c>
      <c r="D17" s="69">
        <v>55000</v>
      </c>
      <c r="E17" s="67"/>
      <c r="F17" s="67">
        <v>71432</v>
      </c>
      <c r="G17" s="67"/>
      <c r="H17" s="67"/>
      <c r="I17" s="67"/>
      <c r="J17" s="67"/>
      <c r="K17" s="67">
        <v>32881886.688999999</v>
      </c>
    </row>
    <row r="18" spans="1:11" ht="30" customHeight="1" x14ac:dyDescent="0.15">
      <c r="A18" s="117" t="s">
        <v>39</v>
      </c>
      <c r="B18" s="69">
        <f>SUM(B6:B17)</f>
        <v>41089736.383000001</v>
      </c>
      <c r="C18" s="68">
        <f>SUM(C6:C17)</f>
        <v>3349960.5329999998</v>
      </c>
      <c r="D18" s="69">
        <f>SUM(D6:D17)</f>
        <v>6090649.0329999998</v>
      </c>
      <c r="E18" s="69">
        <f>SUM(E6:E17)</f>
        <v>1391543.1129999999</v>
      </c>
      <c r="F18" s="69">
        <f>SUM(F6:F17)</f>
        <v>71432</v>
      </c>
      <c r="G18" s="69"/>
      <c r="H18" s="69"/>
      <c r="I18" s="69"/>
      <c r="J18" s="69"/>
      <c r="K18" s="69">
        <f>SUM(K6:K17)</f>
        <v>33536112.237</v>
      </c>
    </row>
    <row r="19" spans="1:11" ht="3.75" customHeight="1" x14ac:dyDescent="0.15">
      <c r="A19" s="2"/>
      <c r="B19" s="2"/>
      <c r="C19" s="2"/>
      <c r="D19" s="2"/>
      <c r="E19" s="2"/>
      <c r="F19" s="2"/>
      <c r="G19" s="2"/>
      <c r="H19" s="2"/>
      <c r="I19" s="2"/>
      <c r="J19" s="2"/>
      <c r="K19" s="2"/>
    </row>
    <row r="20" spans="1:11" ht="12" customHeight="1" x14ac:dyDescent="0.15"/>
    <row r="21" spans="1:11" x14ac:dyDescent="0.15">
      <c r="B21" s="21"/>
    </row>
  </sheetData>
  <mergeCells count="8">
    <mergeCell ref="H4:H5"/>
    <mergeCell ref="K4:K5"/>
    <mergeCell ref="A4:A5"/>
    <mergeCell ref="B4:B5"/>
    <mergeCell ref="D4:D5"/>
    <mergeCell ref="E4:E5"/>
    <mergeCell ref="F4:F5"/>
    <mergeCell ref="G4:G5"/>
  </mergeCells>
  <phoneticPr fontId="4"/>
  <printOptions horizontalCentered="1"/>
  <pageMargins left="0.11811023622047245" right="0.11811023622047245" top="0.35433070866141736" bottom="0.15748031496062992" header="0.31496062992125984" footer="0.31496062992125984"/>
  <pageSetup paperSize="9" scale="8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view="pageBreakPreview" zoomScale="80" zoomScaleNormal="80" zoomScaleSheetLayoutView="80" workbookViewId="0"/>
  </sheetViews>
  <sheetFormatPr defaultRowHeight="13.5" x14ac:dyDescent="0.15"/>
  <cols>
    <col min="1" max="1" width="3.125" style="13" customWidth="1"/>
    <col min="2" max="2" width="16.625" style="13" customWidth="1"/>
    <col min="3" max="3" width="17.25" style="13" bestFit="1" customWidth="1"/>
    <col min="4" max="7" width="16.125" style="13" bestFit="1" customWidth="1"/>
    <col min="8" max="8" width="17.25" style="13" bestFit="1" customWidth="1"/>
    <col min="9" max="10" width="16.125" style="13" bestFit="1" customWidth="1"/>
    <col min="11" max="11" width="12.625" style="13" customWidth="1"/>
    <col min="12" max="12" width="0.875" style="13" customWidth="1"/>
    <col min="13" max="13" width="13.625" style="13" customWidth="1"/>
  </cols>
  <sheetData>
    <row r="1" spans="2:12" s="13" customFormat="1" ht="46.5" customHeight="1" x14ac:dyDescent="0.15"/>
    <row r="2" spans="2:12" s="13" customFormat="1" ht="19.5" customHeight="1" x14ac:dyDescent="0.15">
      <c r="B2" s="13" t="s">
        <v>97</v>
      </c>
      <c r="C2" s="15"/>
      <c r="D2" s="15"/>
      <c r="E2" s="15"/>
      <c r="F2" s="15"/>
      <c r="G2" s="15"/>
      <c r="H2" s="15"/>
      <c r="I2" s="15"/>
      <c r="J2" s="15" t="s">
        <v>226</v>
      </c>
      <c r="K2" s="15"/>
      <c r="L2" s="15"/>
    </row>
    <row r="3" spans="2:12" s="13" customFormat="1" ht="20.100000000000001" customHeight="1" x14ac:dyDescent="0.15">
      <c r="B3" s="228" t="s">
        <v>75</v>
      </c>
      <c r="C3" s="245" t="s">
        <v>98</v>
      </c>
      <c r="D3" s="230" t="s">
        <v>99</v>
      </c>
      <c r="E3" s="230" t="s">
        <v>100</v>
      </c>
      <c r="F3" s="230" t="s">
        <v>101</v>
      </c>
      <c r="G3" s="230" t="s">
        <v>102</v>
      </c>
      <c r="H3" s="230" t="s">
        <v>103</v>
      </c>
      <c r="I3" s="230" t="s">
        <v>104</v>
      </c>
      <c r="J3" s="230" t="s">
        <v>238</v>
      </c>
      <c r="K3" s="243"/>
    </row>
    <row r="4" spans="2:12" s="13" customFormat="1" ht="20.100000000000001" customHeight="1" x14ac:dyDescent="0.15">
      <c r="B4" s="229"/>
      <c r="C4" s="246"/>
      <c r="D4" s="220"/>
      <c r="E4" s="220"/>
      <c r="F4" s="220"/>
      <c r="G4" s="220"/>
      <c r="H4" s="220"/>
      <c r="I4" s="220"/>
      <c r="J4" s="220"/>
      <c r="K4" s="244"/>
    </row>
    <row r="5" spans="2:12" s="13" customFormat="1" ht="30" customHeight="1" x14ac:dyDescent="0.15">
      <c r="B5" s="24">
        <f>SUM(C5:I5)</f>
        <v>41089736.383000001</v>
      </c>
      <c r="C5" s="25">
        <v>36779745.450999998</v>
      </c>
      <c r="D5" s="26">
        <v>4309990.932</v>
      </c>
      <c r="E5" s="26"/>
      <c r="F5" s="26"/>
      <c r="G5" s="26"/>
      <c r="H5" s="26"/>
      <c r="I5" s="26"/>
      <c r="J5" s="27">
        <v>6.7000000000000002E-3</v>
      </c>
      <c r="K5" s="116"/>
    </row>
    <row r="6" spans="2:12" s="13" customFormat="1" x14ac:dyDescent="0.15"/>
    <row r="7" spans="2:12" s="13" customFormat="1" x14ac:dyDescent="0.15"/>
    <row r="8" spans="2:12" s="13" customFormat="1" ht="19.5" customHeight="1" x14ac:dyDescent="0.15">
      <c r="B8" s="13" t="s">
        <v>105</v>
      </c>
      <c r="C8" s="15"/>
      <c r="D8" s="15"/>
      <c r="E8" s="15"/>
      <c r="F8" s="15"/>
      <c r="G8" s="15"/>
      <c r="H8" s="15"/>
      <c r="I8" s="15"/>
      <c r="J8" s="15"/>
      <c r="K8" s="15" t="s">
        <v>228</v>
      </c>
    </row>
    <row r="9" spans="2:12" s="13" customFormat="1" ht="20.100000000000001" customHeight="1" x14ac:dyDescent="0.15">
      <c r="B9" s="228" t="s">
        <v>75</v>
      </c>
      <c r="C9" s="245" t="s">
        <v>106</v>
      </c>
      <c r="D9" s="230" t="s">
        <v>107</v>
      </c>
      <c r="E9" s="230" t="s">
        <v>108</v>
      </c>
      <c r="F9" s="230" t="s">
        <v>109</v>
      </c>
      <c r="G9" s="230" t="s">
        <v>110</v>
      </c>
      <c r="H9" s="230" t="s">
        <v>111</v>
      </c>
      <c r="I9" s="230" t="s">
        <v>112</v>
      </c>
      <c r="J9" s="230" t="s">
        <v>113</v>
      </c>
      <c r="K9" s="230" t="s">
        <v>114</v>
      </c>
    </row>
    <row r="10" spans="2:12" s="13" customFormat="1" ht="20.100000000000001" customHeight="1" x14ac:dyDescent="0.15">
      <c r="B10" s="229"/>
      <c r="C10" s="246"/>
      <c r="D10" s="220"/>
      <c r="E10" s="220"/>
      <c r="F10" s="220"/>
      <c r="G10" s="220"/>
      <c r="H10" s="220"/>
      <c r="I10" s="220"/>
      <c r="J10" s="220"/>
      <c r="K10" s="220"/>
    </row>
    <row r="11" spans="2:12" s="13" customFormat="1" ht="30" customHeight="1" x14ac:dyDescent="0.15">
      <c r="B11" s="24">
        <f>SUM(C11:K11)</f>
        <v>41089736.383000001</v>
      </c>
      <c r="C11" s="25">
        <v>3349960.5329999998</v>
      </c>
      <c r="D11" s="26">
        <v>3526078.91</v>
      </c>
      <c r="E11" s="26">
        <v>3639176.031</v>
      </c>
      <c r="F11" s="26">
        <v>3731063.4589999998</v>
      </c>
      <c r="G11" s="26">
        <v>3496792.6430000002</v>
      </c>
      <c r="H11" s="26">
        <v>14022637.845000001</v>
      </c>
      <c r="I11" s="26">
        <v>6749267.023</v>
      </c>
      <c r="J11" s="26">
        <v>2574759.9389999998</v>
      </c>
      <c r="K11" s="26"/>
    </row>
    <row r="12" spans="2:12" s="13" customFormat="1" x14ac:dyDescent="0.15"/>
    <row r="13" spans="2:12" s="13" customFormat="1" x14ac:dyDescent="0.15">
      <c r="B13" s="20"/>
    </row>
    <row r="14" spans="2:12" s="13" customFormat="1" ht="19.5" hidden="1" customHeight="1" x14ac:dyDescent="0.15">
      <c r="B14" s="14" t="s">
        <v>115</v>
      </c>
      <c r="E14" s="15"/>
      <c r="F14" s="15"/>
      <c r="G14" s="15"/>
      <c r="H14" s="16" t="s">
        <v>144</v>
      </c>
    </row>
    <row r="15" spans="2:12" s="13" customFormat="1" ht="13.15" hidden="1" customHeight="1" x14ac:dyDescent="0.15">
      <c r="B15" s="235" t="s">
        <v>116</v>
      </c>
      <c r="C15" s="237" t="s">
        <v>117</v>
      </c>
      <c r="D15" s="238"/>
      <c r="E15" s="238"/>
      <c r="F15" s="238"/>
      <c r="G15" s="238"/>
      <c r="H15" s="239"/>
    </row>
    <row r="16" spans="2:12" s="13" customFormat="1" ht="20.25" hidden="1" customHeight="1" x14ac:dyDescent="0.15">
      <c r="B16" s="236"/>
      <c r="C16" s="240"/>
      <c r="D16" s="241"/>
      <c r="E16" s="241"/>
      <c r="F16" s="241"/>
      <c r="G16" s="241"/>
      <c r="H16" s="242"/>
    </row>
    <row r="17" spans="2:8" s="13" customFormat="1" ht="32.450000000000003" hidden="1" customHeight="1" x14ac:dyDescent="0.15">
      <c r="B17" s="17"/>
      <c r="C17" s="247"/>
      <c r="D17" s="248"/>
      <c r="E17" s="248"/>
      <c r="F17" s="248"/>
      <c r="G17" s="248"/>
      <c r="H17" s="249"/>
    </row>
    <row r="18" spans="2:8" s="13" customFormat="1" ht="9.75" customHeight="1" x14ac:dyDescent="0.15"/>
    <row r="19" spans="2:8" s="13" customFormat="1" ht="9.75" customHeight="1" x14ac:dyDescent="0.15"/>
  </sheetData>
  <mergeCells count="23">
    <mergeCell ref="C17:H17"/>
    <mergeCell ref="H9:H10"/>
    <mergeCell ref="I9:I10"/>
    <mergeCell ref="J9:J10"/>
    <mergeCell ref="E3:E4"/>
    <mergeCell ref="F3:F4"/>
    <mergeCell ref="G3:G4"/>
    <mergeCell ref="B15:B16"/>
    <mergeCell ref="C15:H16"/>
    <mergeCell ref="H3:H4"/>
    <mergeCell ref="K3:K4"/>
    <mergeCell ref="B9:B10"/>
    <mergeCell ref="C9:C10"/>
    <mergeCell ref="D9:D10"/>
    <mergeCell ref="E9:E10"/>
    <mergeCell ref="F9:F10"/>
    <mergeCell ref="G9:G10"/>
    <mergeCell ref="B3:B4"/>
    <mergeCell ref="C3:C4"/>
    <mergeCell ref="D3:D4"/>
    <mergeCell ref="K9:K10"/>
    <mergeCell ref="I3:I4"/>
    <mergeCell ref="J3:J4"/>
  </mergeCells>
  <phoneticPr fontId="4"/>
  <printOptions horizontalCentered="1"/>
  <pageMargins left="0.19685039370078741" right="0.19685039370078741" top="0.27559055118110237" bottom="0.19685039370078741" header="0.59055118110236227" footer="0.3937007874015748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0" zoomScaleNormal="100" zoomScaleSheetLayoutView="80" workbookViewId="0"/>
  </sheetViews>
  <sheetFormatPr defaultRowHeight="13.5" x14ac:dyDescent="0.15"/>
  <cols>
    <col min="1" max="6" width="18.625" customWidth="1"/>
    <col min="7" max="7" width="0.875" customWidth="1"/>
  </cols>
  <sheetData>
    <row r="1" spans="1:8" ht="49.5" customHeight="1" x14ac:dyDescent="0.15"/>
    <row r="2" spans="1:8" ht="15.75" customHeight="1" x14ac:dyDescent="0.15">
      <c r="A2" s="124" t="s">
        <v>150</v>
      </c>
      <c r="B2" s="30"/>
      <c r="C2" s="30"/>
      <c r="D2" s="30"/>
      <c r="E2" s="30"/>
      <c r="F2" s="71" t="s">
        <v>225</v>
      </c>
    </row>
    <row r="3" spans="1:8" s="1" customFormat="1" ht="24.95" customHeight="1" x14ac:dyDescent="0.15">
      <c r="A3" s="224" t="s">
        <v>118</v>
      </c>
      <c r="B3" s="224" t="s">
        <v>119</v>
      </c>
      <c r="C3" s="224" t="s">
        <v>120</v>
      </c>
      <c r="D3" s="226" t="s">
        <v>121</v>
      </c>
      <c r="E3" s="227"/>
      <c r="F3" s="224" t="s">
        <v>122</v>
      </c>
      <c r="G3" s="5"/>
    </row>
    <row r="4" spans="1:8" s="1" customFormat="1" ht="24.95" customHeight="1" x14ac:dyDescent="0.15">
      <c r="A4" s="225"/>
      <c r="B4" s="225"/>
      <c r="C4" s="225"/>
      <c r="D4" s="36" t="s">
        <v>123</v>
      </c>
      <c r="E4" s="36" t="s">
        <v>124</v>
      </c>
      <c r="F4" s="225"/>
      <c r="G4" s="5"/>
    </row>
    <row r="5" spans="1:8" s="1" customFormat="1" ht="30" customHeight="1" x14ac:dyDescent="0.15">
      <c r="A5" s="35" t="s">
        <v>145</v>
      </c>
      <c r="B5" s="33">
        <v>95370.187000000005</v>
      </c>
      <c r="C5" s="33">
        <v>103746.923</v>
      </c>
      <c r="D5" s="33">
        <v>92056.274999999994</v>
      </c>
      <c r="E5" s="33"/>
      <c r="F5" s="33">
        <f>B5+C5-D5-E5</f>
        <v>107060.83499999999</v>
      </c>
      <c r="G5" s="5"/>
      <c r="H5" s="23"/>
    </row>
    <row r="6" spans="1:8" s="1" customFormat="1" ht="30" customHeight="1" x14ac:dyDescent="0.15">
      <c r="A6" s="35" t="s">
        <v>146</v>
      </c>
      <c r="B6" s="33">
        <v>7967555</v>
      </c>
      <c r="C6" s="33">
        <v>687229.30299999996</v>
      </c>
      <c r="D6" s="33">
        <v>611001.30299999996</v>
      </c>
      <c r="E6" s="33"/>
      <c r="F6" s="33">
        <f>B6+C6-D6-E6</f>
        <v>8043782.9999999991</v>
      </c>
      <c r="G6" s="5"/>
    </row>
    <row r="7" spans="1:8" s="1" customFormat="1" ht="30" customHeight="1" x14ac:dyDescent="0.15">
      <c r="A7" s="35" t="s">
        <v>147</v>
      </c>
      <c r="B7" s="33">
        <v>580348.28</v>
      </c>
      <c r="C7" s="33">
        <v>576088.20600000001</v>
      </c>
      <c r="D7" s="33">
        <v>580348.28</v>
      </c>
      <c r="E7" s="33"/>
      <c r="F7" s="33">
        <f>B7+C7-D7-E7</f>
        <v>576088.20600000001</v>
      </c>
      <c r="G7" s="5"/>
    </row>
    <row r="8" spans="1:8" s="1" customFormat="1" ht="30" customHeight="1" x14ac:dyDescent="0.15">
      <c r="A8" s="115" t="s">
        <v>4</v>
      </c>
      <c r="B8" s="33">
        <f>SUM(B5:B7)</f>
        <v>8643273.4670000002</v>
      </c>
      <c r="C8" s="33">
        <f>SUM(C5:C7)</f>
        <v>1367064.432</v>
      </c>
      <c r="D8" s="33">
        <f>SUM(D5:D7)</f>
        <v>1283405.858</v>
      </c>
      <c r="E8" s="33">
        <f>SUM(E5:E7)</f>
        <v>0</v>
      </c>
      <c r="F8" s="33">
        <f>SUM(F5:F7)</f>
        <v>8726932.0409999993</v>
      </c>
      <c r="G8" s="5"/>
    </row>
    <row r="9" spans="1:8" ht="30" customHeight="1" x14ac:dyDescent="0.15"/>
  </sheetData>
  <mergeCells count="5">
    <mergeCell ref="A3:A4"/>
    <mergeCell ref="B3:B4"/>
    <mergeCell ref="C3:C4"/>
    <mergeCell ref="D3:E3"/>
    <mergeCell ref="F3:F4"/>
  </mergeCells>
  <phoneticPr fontId="4"/>
  <printOptions horizontalCentered="1"/>
  <pageMargins left="0.19685039370078741" right="0.11811023622047245" top="0.35433070866141736"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80" zoomScaleNormal="100" zoomScaleSheetLayoutView="80" workbookViewId="0"/>
  </sheetViews>
  <sheetFormatPr defaultRowHeight="13.5" x14ac:dyDescent="0.15"/>
  <cols>
    <col min="1" max="1" width="2.125" customWidth="1"/>
    <col min="2" max="2" width="14.625" customWidth="1"/>
    <col min="3" max="3" width="9.25" customWidth="1"/>
    <col min="4" max="4" width="29.375" bestFit="1" customWidth="1"/>
    <col min="5" max="5" width="24.375" bestFit="1" customWidth="1"/>
    <col min="6" max="6" width="12.25" customWidth="1"/>
    <col min="7" max="7" width="90.625" customWidth="1"/>
    <col min="8" max="8" width="1" customWidth="1"/>
    <col min="9" max="9" width="1.5" customWidth="1"/>
  </cols>
  <sheetData>
    <row r="1" spans="1:8" ht="33.75" customHeight="1" x14ac:dyDescent="0.15"/>
    <row r="2" spans="1:8" ht="19.5" customHeight="1" x14ac:dyDescent="0.15">
      <c r="A2" s="2"/>
      <c r="B2" s="72" t="s">
        <v>125</v>
      </c>
      <c r="C2" s="31"/>
      <c r="D2" s="31"/>
      <c r="E2" s="31"/>
      <c r="F2" s="31"/>
      <c r="G2" s="31"/>
      <c r="H2" s="2"/>
    </row>
    <row r="3" spans="1:8" ht="19.5" customHeight="1" x14ac:dyDescent="0.15">
      <c r="A3" s="2"/>
      <c r="B3" s="72" t="s">
        <v>126</v>
      </c>
      <c r="C3" s="62"/>
      <c r="D3" s="62"/>
      <c r="E3" s="31"/>
      <c r="F3" s="31"/>
      <c r="G3" s="73" t="s">
        <v>227</v>
      </c>
      <c r="H3" s="2"/>
    </row>
    <row r="4" spans="1:8" ht="24.95" customHeight="1" thickBot="1" x14ac:dyDescent="0.2">
      <c r="A4" s="2"/>
      <c r="B4" s="250" t="s">
        <v>10</v>
      </c>
      <c r="C4" s="250"/>
      <c r="D4" s="117" t="s">
        <v>127</v>
      </c>
      <c r="E4" s="117" t="s">
        <v>152</v>
      </c>
      <c r="F4" s="118" t="s">
        <v>151</v>
      </c>
      <c r="G4" s="117" t="s">
        <v>128</v>
      </c>
      <c r="H4" s="2"/>
    </row>
    <row r="5" spans="1:8" ht="30.75" customHeight="1" thickTop="1" x14ac:dyDescent="0.15">
      <c r="A5" s="2"/>
      <c r="B5" s="251" t="s">
        <v>129</v>
      </c>
      <c r="C5" s="252"/>
      <c r="D5" s="74" t="s">
        <v>260</v>
      </c>
      <c r="E5" s="74" t="s">
        <v>261</v>
      </c>
      <c r="F5" s="75">
        <v>909367.15</v>
      </c>
      <c r="G5" s="74" t="s">
        <v>262</v>
      </c>
      <c r="H5" s="2"/>
    </row>
    <row r="6" spans="1:8" ht="30.75" customHeight="1" x14ac:dyDescent="0.15">
      <c r="A6" s="2"/>
      <c r="B6" s="253"/>
      <c r="C6" s="254"/>
      <c r="D6" s="76" t="s">
        <v>187</v>
      </c>
      <c r="E6" s="76" t="s">
        <v>263</v>
      </c>
      <c r="F6" s="96">
        <v>303509</v>
      </c>
      <c r="G6" s="76" t="s">
        <v>264</v>
      </c>
      <c r="H6" s="2"/>
    </row>
    <row r="7" spans="1:8" ht="30.75" customHeight="1" x14ac:dyDescent="0.15">
      <c r="A7" s="2"/>
      <c r="B7" s="253"/>
      <c r="C7" s="254"/>
      <c r="D7" s="76" t="s">
        <v>270</v>
      </c>
      <c r="E7" s="76" t="s">
        <v>271</v>
      </c>
      <c r="F7" s="96">
        <v>12000</v>
      </c>
      <c r="G7" s="76" t="s">
        <v>265</v>
      </c>
      <c r="H7" s="2"/>
    </row>
    <row r="8" spans="1:8" ht="30.75" customHeight="1" x14ac:dyDescent="0.15">
      <c r="A8" s="2"/>
      <c r="B8" s="253"/>
      <c r="C8" s="254"/>
      <c r="D8" s="76" t="s">
        <v>266</v>
      </c>
      <c r="E8" s="76" t="s">
        <v>263</v>
      </c>
      <c r="F8" s="77">
        <v>8000</v>
      </c>
      <c r="G8" s="76" t="s">
        <v>267</v>
      </c>
      <c r="H8" s="2"/>
    </row>
    <row r="9" spans="1:8" ht="30.75" customHeight="1" x14ac:dyDescent="0.15">
      <c r="A9" s="2"/>
      <c r="B9" s="253"/>
      <c r="C9" s="254"/>
      <c r="D9" s="76" t="s">
        <v>268</v>
      </c>
      <c r="E9" s="76" t="s">
        <v>261</v>
      </c>
      <c r="F9" s="77">
        <v>5000</v>
      </c>
      <c r="G9" s="76" t="s">
        <v>269</v>
      </c>
      <c r="H9" s="2"/>
    </row>
    <row r="10" spans="1:8" ht="30.75" customHeight="1" x14ac:dyDescent="0.15">
      <c r="A10" s="2"/>
      <c r="B10" s="255"/>
      <c r="C10" s="256"/>
      <c r="D10" s="78" t="s">
        <v>130</v>
      </c>
      <c r="E10" s="79"/>
      <c r="F10" s="80">
        <f>SUM(F5:F9)</f>
        <v>1237876.1499999999</v>
      </c>
      <c r="G10" s="81"/>
      <c r="H10" s="2"/>
    </row>
    <row r="11" spans="1:8" ht="30.75" customHeight="1" x14ac:dyDescent="0.15">
      <c r="A11" s="2"/>
      <c r="B11" s="257" t="s">
        <v>203</v>
      </c>
      <c r="C11" s="258"/>
      <c r="D11" s="82" t="s">
        <v>272</v>
      </c>
      <c r="E11" s="82" t="s">
        <v>273</v>
      </c>
      <c r="F11" s="83">
        <v>23705400</v>
      </c>
      <c r="G11" s="84" t="s">
        <v>303</v>
      </c>
      <c r="H11" s="2"/>
    </row>
    <row r="12" spans="1:8" ht="30.75" customHeight="1" x14ac:dyDescent="0.15">
      <c r="A12" s="2"/>
      <c r="B12" s="257"/>
      <c r="C12" s="258"/>
      <c r="D12" s="82" t="s">
        <v>274</v>
      </c>
      <c r="E12" s="82" t="s">
        <v>275</v>
      </c>
      <c r="F12" s="85">
        <v>2582900</v>
      </c>
      <c r="G12" s="84" t="s">
        <v>276</v>
      </c>
      <c r="H12" s="2"/>
    </row>
    <row r="13" spans="1:8" ht="30.75" customHeight="1" x14ac:dyDescent="0.15">
      <c r="A13" s="2"/>
      <c r="B13" s="257"/>
      <c r="C13" s="258"/>
      <c r="D13" s="82" t="s">
        <v>277</v>
      </c>
      <c r="E13" s="82" t="s">
        <v>278</v>
      </c>
      <c r="F13" s="85">
        <v>2379460.3659999999</v>
      </c>
      <c r="G13" s="84" t="s">
        <v>279</v>
      </c>
      <c r="H13" s="2"/>
    </row>
    <row r="14" spans="1:8" ht="30.75" customHeight="1" x14ac:dyDescent="0.15">
      <c r="A14" s="2"/>
      <c r="B14" s="257"/>
      <c r="C14" s="258"/>
      <c r="D14" s="82" t="s">
        <v>280</v>
      </c>
      <c r="E14" s="82" t="s">
        <v>253</v>
      </c>
      <c r="F14" s="85">
        <v>2281501</v>
      </c>
      <c r="G14" s="84" t="s">
        <v>281</v>
      </c>
      <c r="H14" s="2"/>
    </row>
    <row r="15" spans="1:8" ht="30.75" customHeight="1" x14ac:dyDescent="0.15">
      <c r="A15" s="2"/>
      <c r="B15" s="257"/>
      <c r="C15" s="258"/>
      <c r="D15" s="82" t="s">
        <v>188</v>
      </c>
      <c r="E15" s="82" t="s">
        <v>282</v>
      </c>
      <c r="F15" s="85">
        <v>909367.15</v>
      </c>
      <c r="G15" s="82" t="s">
        <v>283</v>
      </c>
      <c r="H15" s="2"/>
    </row>
    <row r="16" spans="1:8" ht="30.75" customHeight="1" x14ac:dyDescent="0.15">
      <c r="A16" s="2"/>
      <c r="B16" s="257"/>
      <c r="C16" s="258"/>
      <c r="D16" s="82" t="s">
        <v>189</v>
      </c>
      <c r="E16" s="82" t="s">
        <v>284</v>
      </c>
      <c r="F16" s="85">
        <v>448662</v>
      </c>
      <c r="G16" s="84" t="s">
        <v>285</v>
      </c>
      <c r="H16" s="2"/>
    </row>
    <row r="17" spans="1:8" ht="30.75" customHeight="1" x14ac:dyDescent="0.15">
      <c r="A17" s="2"/>
      <c r="B17" s="257"/>
      <c r="C17" s="258"/>
      <c r="D17" s="82" t="s">
        <v>191</v>
      </c>
      <c r="E17" s="82" t="s">
        <v>231</v>
      </c>
      <c r="F17" s="85">
        <v>408758.07199999999</v>
      </c>
      <c r="G17" s="84" t="s">
        <v>286</v>
      </c>
      <c r="H17" s="2"/>
    </row>
    <row r="18" spans="1:8" ht="30.75" customHeight="1" x14ac:dyDescent="0.15">
      <c r="A18" s="2"/>
      <c r="B18" s="257"/>
      <c r="C18" s="258"/>
      <c r="D18" s="82" t="s">
        <v>190</v>
      </c>
      <c r="E18" s="82" t="s">
        <v>287</v>
      </c>
      <c r="F18" s="85">
        <v>250495</v>
      </c>
      <c r="G18" s="84" t="s">
        <v>288</v>
      </c>
      <c r="H18" s="2"/>
    </row>
    <row r="19" spans="1:8" ht="30.75" customHeight="1" x14ac:dyDescent="0.15">
      <c r="A19" s="2"/>
      <c r="B19" s="257"/>
      <c r="C19" s="258"/>
      <c r="D19" s="82" t="s">
        <v>289</v>
      </c>
      <c r="E19" s="82" t="s">
        <v>290</v>
      </c>
      <c r="F19" s="85">
        <v>259399</v>
      </c>
      <c r="G19" s="84" t="s">
        <v>291</v>
      </c>
      <c r="H19" s="2"/>
    </row>
    <row r="20" spans="1:8" ht="30.75" customHeight="1" x14ac:dyDescent="0.15">
      <c r="A20" s="2"/>
      <c r="B20" s="257"/>
      <c r="C20" s="258"/>
      <c r="D20" s="82" t="s">
        <v>254</v>
      </c>
      <c r="E20" s="82" t="s">
        <v>255</v>
      </c>
      <c r="F20" s="85">
        <v>246439.342</v>
      </c>
      <c r="G20" s="84" t="s">
        <v>256</v>
      </c>
      <c r="H20" s="2"/>
    </row>
    <row r="21" spans="1:8" ht="30.75" customHeight="1" x14ac:dyDescent="0.15">
      <c r="A21" s="2"/>
      <c r="B21" s="257"/>
      <c r="C21" s="258"/>
      <c r="D21" s="82" t="s">
        <v>304</v>
      </c>
      <c r="E21" s="82" t="s">
        <v>292</v>
      </c>
      <c r="F21" s="85">
        <v>241220</v>
      </c>
      <c r="G21" s="82" t="s">
        <v>293</v>
      </c>
      <c r="H21" s="2"/>
    </row>
    <row r="22" spans="1:8" ht="30.75" customHeight="1" x14ac:dyDescent="0.15">
      <c r="A22" s="2"/>
      <c r="B22" s="257"/>
      <c r="C22" s="258"/>
      <c r="D22" s="82" t="s">
        <v>195</v>
      </c>
      <c r="E22" s="82" t="s">
        <v>275</v>
      </c>
      <c r="F22" s="85">
        <v>216694.2</v>
      </c>
      <c r="G22" s="84" t="s">
        <v>294</v>
      </c>
      <c r="H22" s="2"/>
    </row>
    <row r="23" spans="1:8" ht="30.75" customHeight="1" x14ac:dyDescent="0.15">
      <c r="A23" s="2"/>
      <c r="B23" s="257"/>
      <c r="C23" s="258"/>
      <c r="D23" s="82" t="s">
        <v>193</v>
      </c>
      <c r="E23" s="82" t="s">
        <v>194</v>
      </c>
      <c r="F23" s="85">
        <v>214007.125</v>
      </c>
      <c r="G23" s="82" t="s">
        <v>295</v>
      </c>
      <c r="H23" s="2"/>
    </row>
    <row r="24" spans="1:8" ht="30.75" customHeight="1" x14ac:dyDescent="0.15">
      <c r="A24" s="2"/>
      <c r="B24" s="257"/>
      <c r="C24" s="258"/>
      <c r="D24" s="82" t="s">
        <v>192</v>
      </c>
      <c r="E24" s="82" t="s">
        <v>232</v>
      </c>
      <c r="F24" s="85">
        <v>193339.74</v>
      </c>
      <c r="G24" s="84" t="s">
        <v>296</v>
      </c>
      <c r="H24" s="2"/>
    </row>
    <row r="25" spans="1:8" ht="30.75" customHeight="1" x14ac:dyDescent="0.15">
      <c r="A25" s="2"/>
      <c r="B25" s="257"/>
      <c r="C25" s="258"/>
      <c r="D25" s="86" t="s">
        <v>305</v>
      </c>
      <c r="E25" s="185" t="s">
        <v>306</v>
      </c>
      <c r="F25" s="83">
        <v>189540</v>
      </c>
      <c r="G25" s="86" t="s">
        <v>297</v>
      </c>
      <c r="H25" s="2"/>
    </row>
    <row r="26" spans="1:8" ht="30.75" customHeight="1" x14ac:dyDescent="0.15">
      <c r="A26" s="2"/>
      <c r="B26" s="257"/>
      <c r="C26" s="258"/>
      <c r="D26" s="125" t="s">
        <v>196</v>
      </c>
      <c r="E26" s="86" t="s">
        <v>197</v>
      </c>
      <c r="F26" s="126">
        <v>178488.34400000001</v>
      </c>
      <c r="G26" s="86" t="s">
        <v>298</v>
      </c>
      <c r="H26" s="2"/>
    </row>
    <row r="27" spans="1:8" ht="30.75" customHeight="1" x14ac:dyDescent="0.15">
      <c r="A27" s="2"/>
      <c r="B27" s="257"/>
      <c r="C27" s="258"/>
      <c r="D27" s="125" t="s">
        <v>299</v>
      </c>
      <c r="E27" s="184" t="s">
        <v>307</v>
      </c>
      <c r="F27" s="126">
        <v>163611</v>
      </c>
      <c r="G27" s="86" t="s">
        <v>300</v>
      </c>
      <c r="H27" s="2"/>
    </row>
    <row r="28" spans="1:8" ht="30.75" customHeight="1" x14ac:dyDescent="0.15">
      <c r="A28" s="2"/>
      <c r="B28" s="257"/>
      <c r="C28" s="258"/>
      <c r="D28" s="125" t="s">
        <v>308</v>
      </c>
      <c r="E28" s="86" t="s">
        <v>309</v>
      </c>
      <c r="F28" s="126">
        <v>162500</v>
      </c>
      <c r="G28" s="86" t="s">
        <v>310</v>
      </c>
      <c r="H28" s="2"/>
    </row>
    <row r="29" spans="1:8" ht="30.75" customHeight="1" x14ac:dyDescent="0.15">
      <c r="A29" s="2"/>
      <c r="B29" s="257"/>
      <c r="C29" s="258"/>
      <c r="D29" s="125" t="s">
        <v>311</v>
      </c>
      <c r="E29" s="86" t="s">
        <v>312</v>
      </c>
      <c r="F29" s="126">
        <v>101425.4</v>
      </c>
      <c r="G29" s="86" t="s">
        <v>301</v>
      </c>
      <c r="H29" s="2"/>
    </row>
    <row r="30" spans="1:8" ht="30.75" customHeight="1" x14ac:dyDescent="0.15">
      <c r="A30" s="2"/>
      <c r="B30" s="257"/>
      <c r="C30" s="258"/>
      <c r="D30" s="125" t="s">
        <v>302</v>
      </c>
      <c r="E30" s="86"/>
      <c r="F30" s="126">
        <f>F32-F10-SUM(F11:F29)</f>
        <v>1716956.811999999</v>
      </c>
      <c r="G30" s="86"/>
      <c r="H30" s="2"/>
    </row>
    <row r="31" spans="1:8" ht="30.75" customHeight="1" x14ac:dyDescent="0.15">
      <c r="A31" s="2"/>
      <c r="B31" s="259"/>
      <c r="C31" s="260"/>
      <c r="D31" s="87" t="s">
        <v>130</v>
      </c>
      <c r="E31" s="79"/>
      <c r="F31" s="80">
        <f>SUM(F11:F30)</f>
        <v>36850164.550999999</v>
      </c>
      <c r="G31" s="81"/>
      <c r="H31" s="2"/>
    </row>
    <row r="32" spans="1:8" ht="30.75" customHeight="1" x14ac:dyDescent="0.15">
      <c r="A32" s="2"/>
      <c r="B32" s="261" t="s">
        <v>39</v>
      </c>
      <c r="C32" s="262"/>
      <c r="D32" s="79"/>
      <c r="E32" s="79"/>
      <c r="F32" s="88">
        <v>38088040.700999998</v>
      </c>
      <c r="G32" s="81"/>
      <c r="H32" s="2"/>
    </row>
    <row r="33" spans="1:8" ht="3.75" customHeight="1" x14ac:dyDescent="0.15">
      <c r="A33" s="2"/>
      <c r="B33" s="2"/>
      <c r="C33" s="2"/>
      <c r="D33" s="2"/>
      <c r="E33" s="2"/>
      <c r="F33" s="2"/>
      <c r="G33" s="2"/>
      <c r="H33" s="2"/>
    </row>
    <row r="34" spans="1:8" ht="12" customHeight="1" x14ac:dyDescent="0.15"/>
  </sheetData>
  <mergeCells count="4">
    <mergeCell ref="B4:C4"/>
    <mergeCell ref="B5:C10"/>
    <mergeCell ref="B11:C31"/>
    <mergeCell ref="B32:C32"/>
  </mergeCells>
  <phoneticPr fontId="4"/>
  <printOptions horizontalCentered="1"/>
  <pageMargins left="0.39370078740157483" right="0.39370078740157483" top="0.15748031496062992" bottom="0.15748031496062992" header="0.31496062992125984" footer="0.31496062992125984"/>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有形固定資産(千円)</vt:lpstr>
      <vt:lpstr>投資及び出資金 (千円)</vt:lpstr>
      <vt:lpstr>基金 (千円)</vt:lpstr>
      <vt:lpstr>貸付金 (千円)</vt:lpstr>
      <vt:lpstr>未収金及び長期延滞債権 (千円)</vt:lpstr>
      <vt:lpstr>地方債（借入先別） (千円) </vt:lpstr>
      <vt:lpstr>地方債（利率別など） (千円)</vt:lpstr>
      <vt:lpstr>引当金 (千円)</vt:lpstr>
      <vt:lpstr>補助金 (千円) </vt:lpstr>
      <vt:lpstr>財源 (千円)</vt:lpstr>
      <vt:lpstr>財源情報 (千円)</vt:lpstr>
      <vt:lpstr>資金明細 (千円)</vt:lpstr>
      <vt:lpstr>'引当金 (千円)'!Print_Area</vt:lpstr>
      <vt:lpstr>'基金 (千円)'!Print_Area</vt:lpstr>
      <vt:lpstr>'財源 (千円)'!Print_Area</vt:lpstr>
      <vt:lpstr>'財源情報 (千円)'!Print_Area</vt:lpstr>
      <vt:lpstr>'資金明細 (千円)'!Print_Area</vt:lpstr>
      <vt:lpstr>'貸付金 (千円)'!Print_Area</vt:lpstr>
      <vt:lpstr>'地方債（借入先別） (千円) '!Print_Area</vt:lpstr>
      <vt:lpstr>'地方債（利率別など） (千円)'!Print_Area</vt:lpstr>
      <vt:lpstr>'投資及び出資金 (千円)'!Print_Area</vt:lpstr>
      <vt:lpstr>'補助金 (千円) '!Print_Area</vt:lpstr>
      <vt:lpstr>'未収金及び長期延滞債権 (千円)'!Print_Area</vt:lpstr>
      <vt:lpstr>'有形固定資産(千円)'!Print_Area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zaisei10</cp:lastModifiedBy>
  <cp:lastPrinted>2022-03-17T06:56:14Z</cp:lastPrinted>
  <dcterms:created xsi:type="dcterms:W3CDTF">2014-03-27T08:10:30Z</dcterms:created>
  <dcterms:modified xsi:type="dcterms:W3CDTF">2022-03-29T09:44:35Z</dcterms:modified>
</cp:coreProperties>
</file>